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edrius\Desktop\"/>
    </mc:Choice>
  </mc:AlternateContent>
  <xr:revisionPtr revIDLastSave="0" documentId="13_ncr:1_{99FC7B31-D6DB-4DAA-91B3-78A830F31650}" xr6:coauthVersionLast="46" xr6:coauthVersionMax="46" xr10:uidLastSave="{00000000-0000-0000-0000-000000000000}"/>
  <bookViews>
    <workbookView xWindow="-110" yWindow="-110" windowWidth="38620" windowHeight="21220" activeTab="1" xr2:uid="{1E965BA5-5B24-4577-9D20-2465CC1566C0}"/>
  </bookViews>
  <sheets>
    <sheet name="Main indicators of the Group" sheetId="1" r:id="rId1"/>
    <sheet name="BS" sheetId="4" r:id="rId2"/>
    <sheet name="PL" sheetId="3" r:id="rId3"/>
    <sheet name="Equity" sheetId="5" r:id="rId4"/>
    <sheet name="CF" sheetId="6" r:id="rId5"/>
    <sheet name="3" sheetId="7" r:id="rId6"/>
    <sheet name="4" sheetId="8" r:id="rId7"/>
    <sheet name="5" sheetId="9" r:id="rId8"/>
    <sheet name="6" sheetId="10" r:id="rId9"/>
    <sheet name="7" sheetId="11" r:id="rId10"/>
    <sheet name="8" sheetId="12" r:id="rId11"/>
    <sheet name="9" sheetId="13" r:id="rId12"/>
    <sheet name="11" sheetId="15" r:id="rId13"/>
    <sheet name="12" sheetId="14" r:id="rId14"/>
    <sheet name="13" sheetId="16" r:id="rId15"/>
    <sheet name="14" sheetId="17" r:id="rId16"/>
    <sheet name="15" sheetId="18" r:id="rId17"/>
    <sheet name="16" sheetId="19" r:id="rId18"/>
    <sheet name="17" sheetId="20" r:id="rId19"/>
    <sheet name="18" sheetId="21" r:id="rId20"/>
    <sheet name="20" sheetId="22" r:id="rId21"/>
    <sheet name="21" sheetId="23" r:id="rId22"/>
    <sheet name="22" sheetId="24" r:id="rId23"/>
    <sheet name="23" sheetId="25" r:id="rId24"/>
  </sheets>
  <definedNames>
    <definedName name="_Ref120343172" localSheetId="5">'3'!$A$1</definedName>
    <definedName name="_Ref294524474" localSheetId="6">'4'!$A$1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5" i="1" l="1"/>
  <c r="D18" i="25"/>
  <c r="D17" i="25"/>
  <c r="D16" i="25"/>
  <c r="C18" i="25"/>
  <c r="B18" i="25"/>
  <c r="D10" i="25"/>
  <c r="C10" i="25"/>
  <c r="D8" i="25"/>
  <c r="B10" i="25"/>
  <c r="K52" i="24"/>
  <c r="K50" i="24"/>
  <c r="K42" i="24"/>
  <c r="K40" i="24"/>
  <c r="K38" i="24"/>
  <c r="K32" i="24"/>
  <c r="I32" i="24"/>
  <c r="G32" i="24"/>
  <c r="E32" i="24"/>
  <c r="C32" i="24"/>
  <c r="K31" i="24"/>
  <c r="K30" i="24"/>
  <c r="K29" i="24"/>
  <c r="K28" i="24"/>
  <c r="I30" i="24"/>
  <c r="G30" i="24"/>
  <c r="E30" i="24"/>
  <c r="C30" i="24"/>
  <c r="K20" i="24"/>
  <c r="K18" i="24"/>
  <c r="K16" i="24"/>
  <c r="K10" i="24"/>
  <c r="K9" i="24"/>
  <c r="I10" i="24"/>
  <c r="G10" i="24"/>
  <c r="E10" i="24"/>
  <c r="C10" i="24"/>
  <c r="K7" i="24"/>
  <c r="K8" i="24" s="1"/>
  <c r="K6" i="24"/>
  <c r="I8" i="24"/>
  <c r="G8" i="24"/>
  <c r="E8" i="24"/>
  <c r="C8" i="24"/>
  <c r="G24" i="22"/>
  <c r="E8" i="22"/>
  <c r="D8" i="22"/>
  <c r="C8" i="22"/>
  <c r="B8" i="22"/>
  <c r="B118" i="21"/>
  <c r="E118" i="21"/>
  <c r="F103" i="21"/>
  <c r="F102" i="21"/>
  <c r="F101" i="21"/>
  <c r="F100" i="21"/>
  <c r="F99" i="21"/>
  <c r="E103" i="21"/>
  <c r="D103" i="21"/>
  <c r="C103" i="21"/>
  <c r="F86" i="21"/>
  <c r="F85" i="21"/>
  <c r="F84" i="21"/>
  <c r="F83" i="21"/>
  <c r="F82" i="21"/>
  <c r="E86" i="21"/>
  <c r="D86" i="21"/>
  <c r="C86" i="21"/>
  <c r="C18" i="21"/>
  <c r="B18" i="21"/>
  <c r="C9" i="21"/>
  <c r="B9" i="21"/>
  <c r="B122" i="20"/>
  <c r="E122" i="20"/>
  <c r="E107" i="20"/>
  <c r="E104" i="20"/>
  <c r="D107" i="20"/>
  <c r="D104" i="20"/>
  <c r="C107" i="20"/>
  <c r="C104" i="20"/>
  <c r="B107" i="20"/>
  <c r="B104" i="20"/>
  <c r="E88" i="20"/>
  <c r="E85" i="20"/>
  <c r="D88" i="20"/>
  <c r="D85" i="20"/>
  <c r="C88" i="20"/>
  <c r="C85" i="20"/>
  <c r="B85" i="20"/>
  <c r="E83" i="20"/>
  <c r="E81" i="20"/>
  <c r="B88" i="20"/>
  <c r="E69" i="20"/>
  <c r="D69" i="20"/>
  <c r="C69" i="20"/>
  <c r="B69" i="20"/>
  <c r="E66" i="20"/>
  <c r="D66" i="20"/>
  <c r="C66" i="20"/>
  <c r="B66" i="20"/>
  <c r="E64" i="20"/>
  <c r="E63" i="20"/>
  <c r="E62" i="20"/>
  <c r="E60" i="20"/>
  <c r="E50" i="20"/>
  <c r="D50" i="20"/>
  <c r="C50" i="20"/>
  <c r="B50" i="20"/>
  <c r="E47" i="20"/>
  <c r="D47" i="20"/>
  <c r="C47" i="20"/>
  <c r="E46" i="20"/>
  <c r="E45" i="20"/>
  <c r="E43" i="20"/>
  <c r="E41" i="20"/>
  <c r="B47" i="20"/>
  <c r="B23" i="20"/>
  <c r="E23" i="20"/>
  <c r="B9" i="20"/>
  <c r="C9" i="20"/>
  <c r="F9" i="20"/>
  <c r="E9" i="20"/>
  <c r="E18" i="19"/>
  <c r="E16" i="19"/>
  <c r="E10" i="19"/>
  <c r="B18" i="19"/>
  <c r="B16" i="19"/>
  <c r="B10" i="19"/>
  <c r="B35" i="18"/>
  <c r="E35" i="18"/>
  <c r="B18" i="18"/>
  <c r="E18" i="18"/>
  <c r="B11" i="17"/>
  <c r="E11" i="17"/>
  <c r="E11" i="16"/>
  <c r="B11" i="16"/>
  <c r="E10" i="14"/>
  <c r="C10" i="14"/>
  <c r="B10" i="14"/>
  <c r="B56" i="15"/>
  <c r="E56" i="15"/>
  <c r="F45" i="15"/>
  <c r="B45" i="15"/>
  <c r="C45" i="15"/>
  <c r="E45" i="15"/>
  <c r="F21" i="15"/>
  <c r="E21" i="15"/>
  <c r="B21" i="15"/>
  <c r="F14" i="15"/>
  <c r="F16" i="15" s="1"/>
  <c r="E14" i="15"/>
  <c r="E16" i="15" s="1"/>
  <c r="C14" i="15"/>
  <c r="C16" i="15" s="1"/>
  <c r="B14" i="15"/>
  <c r="B16" i="15" s="1"/>
  <c r="B11" i="13"/>
  <c r="C11" i="13"/>
  <c r="F11" i="13"/>
  <c r="E11" i="13"/>
  <c r="B23" i="12"/>
  <c r="E23" i="12"/>
  <c r="H48" i="11"/>
  <c r="H40" i="11"/>
  <c r="H39" i="11"/>
  <c r="F30" i="11"/>
  <c r="C30" i="11"/>
  <c r="B13" i="11"/>
  <c r="E13" i="11"/>
  <c r="F13" i="11"/>
  <c r="C13" i="11"/>
  <c r="B9" i="10"/>
  <c r="C9" i="10"/>
  <c r="E9" i="10"/>
  <c r="F9" i="10"/>
  <c r="B12" i="9"/>
  <c r="C82" i="8"/>
  <c r="B82" i="8"/>
  <c r="C68" i="8"/>
  <c r="B68" i="8"/>
  <c r="E47" i="8"/>
  <c r="D48" i="8"/>
  <c r="D50" i="8" s="1"/>
  <c r="C48" i="8"/>
  <c r="B48" i="8"/>
  <c r="E46" i="8"/>
  <c r="C39" i="8"/>
  <c r="B39" i="8"/>
  <c r="E38" i="8"/>
  <c r="E37" i="8"/>
  <c r="D21" i="8"/>
  <c r="C21" i="8"/>
  <c r="B21" i="8"/>
  <c r="E20" i="8"/>
  <c r="E19" i="8"/>
  <c r="E21" i="8" s="1"/>
  <c r="E11" i="8"/>
  <c r="D12" i="8"/>
  <c r="C12" i="8"/>
  <c r="B12" i="8"/>
  <c r="E10" i="8"/>
  <c r="D50" i="7"/>
  <c r="C50" i="7"/>
  <c r="D48" i="7"/>
  <c r="D46" i="7"/>
  <c r="C48" i="7"/>
  <c r="D39" i="7"/>
  <c r="C39" i="7"/>
  <c r="D37" i="7"/>
  <c r="D23" i="7"/>
  <c r="C23" i="7"/>
  <c r="D21" i="7"/>
  <c r="D20" i="7"/>
  <c r="D19" i="7"/>
  <c r="C21" i="7"/>
  <c r="C18" i="7"/>
  <c r="D17" i="7"/>
  <c r="D16" i="7"/>
  <c r="D18" i="7" s="1"/>
  <c r="D12" i="7"/>
  <c r="D11" i="7"/>
  <c r="D10" i="7"/>
  <c r="C12" i="7"/>
  <c r="G27" i="6"/>
  <c r="G23" i="6"/>
  <c r="G40" i="6"/>
  <c r="F40" i="6"/>
  <c r="G33" i="6"/>
  <c r="F33" i="6"/>
  <c r="F27" i="6"/>
  <c r="F23" i="6"/>
  <c r="D40" i="6"/>
  <c r="C40" i="6"/>
  <c r="C33" i="6"/>
  <c r="D33" i="6"/>
  <c r="D27" i="6"/>
  <c r="D23" i="6"/>
  <c r="C27" i="6"/>
  <c r="C23" i="6"/>
  <c r="G14" i="6"/>
  <c r="F14" i="6"/>
  <c r="D14" i="6"/>
  <c r="C14" i="6"/>
  <c r="L44" i="5"/>
  <c r="J44" i="5"/>
  <c r="L41" i="5"/>
  <c r="L40" i="5"/>
  <c r="L39" i="5"/>
  <c r="J41" i="5"/>
  <c r="H44" i="5"/>
  <c r="H41" i="5"/>
  <c r="L37" i="5"/>
  <c r="J37" i="5"/>
  <c r="H37" i="5"/>
  <c r="L34" i="5"/>
  <c r="L33" i="5"/>
  <c r="L32" i="5"/>
  <c r="J34" i="5"/>
  <c r="H34" i="5"/>
  <c r="R21" i="5"/>
  <c r="R18" i="5"/>
  <c r="R17" i="5"/>
  <c r="R16" i="5"/>
  <c r="R14" i="5"/>
  <c r="R11" i="5"/>
  <c r="R10" i="5"/>
  <c r="R9" i="5"/>
  <c r="N21" i="5"/>
  <c r="N18" i="5"/>
  <c r="N17" i="5"/>
  <c r="N16" i="5"/>
  <c r="N14" i="5"/>
  <c r="J21" i="5"/>
  <c r="H21" i="5"/>
  <c r="H18" i="5"/>
  <c r="J18" i="5"/>
  <c r="J14" i="5"/>
  <c r="H14" i="5"/>
  <c r="N11" i="5"/>
  <c r="J11" i="5"/>
  <c r="H11" i="5"/>
  <c r="D35" i="3"/>
  <c r="C35" i="3"/>
  <c r="D29" i="3"/>
  <c r="C29" i="3"/>
  <c r="D24" i="3"/>
  <c r="C24" i="3"/>
  <c r="D19" i="3"/>
  <c r="C19" i="3"/>
  <c r="D17" i="3"/>
  <c r="C17" i="3"/>
  <c r="D14" i="3"/>
  <c r="C14" i="3"/>
  <c r="D9" i="3"/>
  <c r="C9" i="3"/>
  <c r="F24" i="3"/>
  <c r="F19" i="3"/>
  <c r="F14" i="3"/>
  <c r="F17" i="3" s="1"/>
  <c r="F9" i="3"/>
  <c r="F29" i="3"/>
  <c r="F35" i="3"/>
  <c r="G35" i="3"/>
  <c r="G29" i="3"/>
  <c r="G24" i="3"/>
  <c r="G19" i="3"/>
  <c r="G17" i="3"/>
  <c r="G14" i="3"/>
  <c r="G9" i="3"/>
  <c r="C27" i="4"/>
  <c r="D42" i="4"/>
  <c r="G65" i="4"/>
  <c r="F65" i="4"/>
  <c r="D65" i="4"/>
  <c r="C65" i="4"/>
  <c r="G53" i="4"/>
  <c r="F53" i="4"/>
  <c r="D53" i="4"/>
  <c r="C53" i="4"/>
  <c r="D44" i="4"/>
  <c r="G42" i="4"/>
  <c r="G44" i="4" s="1"/>
  <c r="F42" i="4"/>
  <c r="F44" i="4" s="1"/>
  <c r="C42" i="4"/>
  <c r="C44" i="4" s="1"/>
  <c r="D30" i="4"/>
  <c r="G27" i="4"/>
  <c r="F27" i="4"/>
  <c r="D27" i="4"/>
  <c r="G15" i="4"/>
  <c r="F15" i="4"/>
  <c r="D15" i="4"/>
  <c r="C15" i="4"/>
  <c r="E39" i="8" l="1"/>
  <c r="C50" i="8"/>
  <c r="B50" i="8"/>
  <c r="C23" i="8"/>
  <c r="E48" i="8"/>
  <c r="E12" i="8"/>
  <c r="E23" i="8" s="1"/>
  <c r="B23" i="8"/>
  <c r="D23" i="8"/>
  <c r="F67" i="4"/>
  <c r="C67" i="4"/>
  <c r="G67" i="4"/>
  <c r="D67" i="4"/>
  <c r="F30" i="4"/>
  <c r="C30" i="4"/>
  <c r="G30" i="4"/>
  <c r="E50" i="8" l="1"/>
</calcChain>
</file>

<file path=xl/sharedStrings.xml><?xml version="1.0" encoding="utf-8"?>
<sst xmlns="http://schemas.openxmlformats.org/spreadsheetml/2006/main" count="1378" uniqueCount="419">
  <si>
    <t xml:space="preserve">Financial indicators </t>
  </si>
  <si>
    <t>Change, %</t>
  </si>
  <si>
    <t>Income</t>
  </si>
  <si>
    <t>Gross profit</t>
  </si>
  <si>
    <t>EBITDA</t>
  </si>
  <si>
    <t>Operating profit (EBIT)</t>
  </si>
  <si>
    <t>Profit before tax</t>
  </si>
  <si>
    <t>Net profit for the period</t>
  </si>
  <si>
    <t xml:space="preserve">Relative indicators/ratios </t>
  </si>
  <si>
    <t>Change</t>
  </si>
  <si>
    <t>Number of ordinary registered share</t>
  </si>
  <si>
    <t>-</t>
  </si>
  <si>
    <t>Profit per share (EUR)</t>
  </si>
  <si>
    <t>Gross profit margin (%)</t>
  </si>
  <si>
    <t>EBITDA margin (%)</t>
  </si>
  <si>
    <t>EBIT margin (%)</t>
  </si>
  <si>
    <t>Profit before taxes margin (%)</t>
  </si>
  <si>
    <t>Net profit margin for the period (%)</t>
  </si>
  <si>
    <t>Return on assets (ROA) (%)</t>
  </si>
  <si>
    <t>Debt / equity ratio (%)</t>
  </si>
  <si>
    <t>Capital / assets ratio (%)</t>
  </si>
  <si>
    <t>Actual profit tax rate</t>
  </si>
  <si>
    <t>Total liquidity ratio</t>
  </si>
  <si>
    <t>Travel agencies</t>
  </si>
  <si>
    <t>Own travel agencies</t>
  </si>
  <si>
    <t>Online sales</t>
  </si>
  <si>
    <t>GDS</t>
  </si>
  <si>
    <t>Total</t>
  </si>
  <si>
    <t>Income structure by sales channels:</t>
  </si>
  <si>
    <t>Number of clients serviced in by country of sale (‘000 passengers):</t>
  </si>
  <si>
    <t>Lithuania</t>
  </si>
  <si>
    <t>Latvia</t>
  </si>
  <si>
    <t>Estonia</t>
  </si>
  <si>
    <t xml:space="preserve">Other </t>
  </si>
  <si>
    <t>Number of customers served by product category (data provide by ‘000 passengers):</t>
  </si>
  <si>
    <t>Tour packages</t>
  </si>
  <si>
    <t>Sightseeing tours by coach</t>
  </si>
  <si>
    <t>Sightseeing tours by air</t>
  </si>
  <si>
    <t>Other (sale of flight tickets and hotel bookings)</t>
  </si>
  <si>
    <t>Income from tour packages by destinations:</t>
  </si>
  <si>
    <t>Turkey</t>
  </si>
  <si>
    <t>Greece</t>
  </si>
  <si>
    <t xml:space="preserve">Egypt </t>
  </si>
  <si>
    <t>Bulgaria</t>
  </si>
  <si>
    <t>Spain (incl. Canary islands)</t>
  </si>
  <si>
    <t>Skiing</t>
  </si>
  <si>
    <t>Remote countries</t>
  </si>
  <si>
    <t>Other destinations</t>
  </si>
  <si>
    <t>pp</t>
  </si>
  <si>
    <t>Statements of financial position</t>
  </si>
  <si>
    <t>Group</t>
  </si>
  <si>
    <t>Company</t>
  </si>
  <si>
    <t>Notes</t>
  </si>
  <si>
    <t>As at 31 December 2019</t>
  </si>
  <si>
    <t>As at 31 December 2018</t>
  </si>
  <si>
    <t>ASSETS</t>
  </si>
  <si>
    <t>Non-current assets</t>
  </si>
  <si>
    <t>Goodwill</t>
  </si>
  <si>
    <t>Other intangible assets</t>
  </si>
  <si>
    <t>Property, plant and equipment</t>
  </si>
  <si>
    <t>Right-of-use assets</t>
  </si>
  <si>
    <t>Investments into subsidiaries</t>
  </si>
  <si>
    <t>Long term receivables</t>
  </si>
  <si>
    <t>Deferred income tax asset</t>
  </si>
  <si>
    <t>Total non-current assets</t>
  </si>
  <si>
    <t>Current assets</t>
  </si>
  <si>
    <t>Inventories</t>
  </si>
  <si>
    <t>Prepayments and deferred expenses</t>
  </si>
  <si>
    <t>Trade accounts receivable</t>
  </si>
  <si>
    <t>Accounts receivable from related parties</t>
  </si>
  <si>
    <t>Prepaid income tax</t>
  </si>
  <si>
    <t>Other receivables</t>
  </si>
  <si>
    <t>Other current financial assets</t>
  </si>
  <si>
    <t>Restricted cash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</si>
  <si>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</si>
  <si>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</si>
  <si>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</si>
  <si>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</si>
  <si>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</si>
  <si>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</si>
  <si>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Cash flow hedge reserve</t>
  </si>
  <si>
    <t>Legal reserve</t>
  </si>
  <si>
    <t>Foreign currency translation reserve</t>
  </si>
  <si>
    <t xml:space="preserve">Retained earnings </t>
  </si>
  <si>
    <t>Equity attributable to equity holders of the parent</t>
  </si>
  <si>
    <t>Non-controlling interests</t>
  </si>
  <si>
    <t>Total equity</t>
  </si>
  <si>
    <t>Liabilities</t>
  </si>
  <si>
    <t xml:space="preserve">Non-current liabilities </t>
  </si>
  <si>
    <t>Grants and subsidies</t>
  </si>
  <si>
    <t>Non-current borrowings</t>
  </si>
  <si>
    <t>Other non-current liabilities</t>
  </si>
  <si>
    <t>Deferred income tax liabilities</t>
  </si>
  <si>
    <t>Lease liabilities</t>
  </si>
  <si>
    <t>Total non-current liabilities</t>
  </si>
  <si>
    <t xml:space="preserve">Current liabilities </t>
  </si>
  <si>
    <t>Current portion of non-current borrowings</t>
  </si>
  <si>
    <t>Current borrowings</t>
  </si>
  <si>
    <t>Trade payables</t>
  </si>
  <si>
    <t>Payables to related parties</t>
  </si>
  <si>
    <t>Advances received</t>
  </si>
  <si>
    <t>Income tax payable</t>
  </si>
  <si>
    <t>Other current liabilities and accrued expenses</t>
  </si>
  <si>
    <t>Other current financial liabilities</t>
  </si>
  <si>
    <t>Total current liabilities</t>
  </si>
  <si>
    <t>Total equity and liabilities</t>
  </si>
  <si>
    <t>Sales</t>
  </si>
  <si>
    <t>Cost of sales</t>
  </si>
  <si>
    <t>Sales and marketing expenses</t>
  </si>
  <si>
    <t>General and administrative expenses</t>
  </si>
  <si>
    <t xml:space="preserve">Other operating income </t>
  </si>
  <si>
    <t>Other operating (expenses)</t>
  </si>
  <si>
    <t xml:space="preserve">Profit from operations </t>
  </si>
  <si>
    <t>Finance income</t>
  </si>
  <si>
    <t>Finance (expenses)</t>
  </si>
  <si>
    <t xml:space="preserve">Income tax (expense) </t>
  </si>
  <si>
    <t xml:space="preserve">Net profit </t>
  </si>
  <si>
    <t>Other comprehensive income, to be reclassified to profit or loss in subsequent periods</t>
  </si>
  <si>
    <t xml:space="preserve">Result of changes in cash flow hedge reserve </t>
  </si>
  <si>
    <t>Impact of income tax</t>
  </si>
  <si>
    <t>Total comprehensive income for the year</t>
  </si>
  <si>
    <t>Net profit attributable to:</t>
  </si>
  <si>
    <t>The shareholders of the Company</t>
  </si>
  <si>
    <t>Total comprehensive income</t>
  </si>
  <si>
    <t>attributable to:</t>
  </si>
  <si>
    <t>Earnings per share (EPS) for continuing operations:</t>
  </si>
  <si>
    <t>Basic and diluted, profit for the year attributable to ordinary equity holders of the parent (in EUR)</t>
  </si>
  <si>
    <t>0.54</t>
  </si>
  <si>
    <t>Statements of comprehensive income</t>
  </si>
  <si>
    <t>Statements of changes in equity</t>
  </si>
  <si>
    <t>Equity, attributable to the equity holders of the parent</t>
  </si>
  <si>
    <t>Retained earnings</t>
  </si>
  <si>
    <t>Net profit for the year</t>
  </si>
  <si>
    <t>Other comprehensive income</t>
  </si>
  <si>
    <t xml:space="preserve">Total comprehensive income </t>
  </si>
  <si>
    <t>Increase in share capital</t>
  </si>
  <si>
    <t>Dividends paid</t>
  </si>
  <si>
    <t>Balance as at 31 December 2018</t>
  </si>
  <si>
    <t>Balance as at 31 December 2019</t>
  </si>
  <si>
    <t>Statements of changes in equity (continued)</t>
  </si>
  <si>
    <t>Statements of cash flows</t>
  </si>
  <si>
    <t>Cash flows from (to) operating activities</t>
  </si>
  <si>
    <t>Adjustments for non-cash items:</t>
  </si>
  <si>
    <t>Depreciation and amortization</t>
  </si>
  <si>
    <t>Change in deferred income tax liability</t>
  </si>
  <si>
    <t>Current income tax expenses</t>
  </si>
  <si>
    <t>Elimination of financial, investment and other non-cash activity results</t>
  </si>
  <si>
    <t>Changes in working capital:</t>
  </si>
  <si>
    <t>(Increase) / decrease in inventories</t>
  </si>
  <si>
    <t xml:space="preserve">(Increase) / decrease in trade receivables </t>
  </si>
  <si>
    <t>(Increase) / decrease in other receivables and current financial assets</t>
  </si>
  <si>
    <t>(Increase) / decrease in prepayments and deferred expenses</t>
  </si>
  <si>
    <t>Increase / (decrease) in trade payables</t>
  </si>
  <si>
    <t>Increase / (decrease) in advances received</t>
  </si>
  <si>
    <t>Increase /(decrease) in other accounts payable and accrued expenses</t>
  </si>
  <si>
    <t>Cash generated from operations</t>
  </si>
  <si>
    <r>
      <t>Interest (paid</t>
    </r>
    <r>
      <rPr>
        <sz val="9"/>
        <color theme="1"/>
        <rFont val="Arial"/>
        <family val="2"/>
        <charset val="186"/>
      </rPr>
      <t>)</t>
    </r>
  </si>
  <si>
    <t>Income tax paid</t>
  </si>
  <si>
    <t>Net cash flows from operating activities</t>
  </si>
  <si>
    <t>Cash flows from (to) investing activities</t>
  </si>
  <si>
    <t xml:space="preserve">(Acquisition) of non-current assets (except investments) </t>
  </si>
  <si>
    <t>Dividends received</t>
  </si>
  <si>
    <t xml:space="preserve">Proceeds from sale of non-current assets (except investments) </t>
  </si>
  <si>
    <t>Net cash flows (to) investing activities</t>
  </si>
  <si>
    <t>Cash flows from financing activities</t>
  </si>
  <si>
    <t>Loans received</t>
  </si>
  <si>
    <t>(Repayment) of loans</t>
  </si>
  <si>
    <t>Dividends (paid)</t>
  </si>
  <si>
    <t>Payments of principal on leases</t>
  </si>
  <si>
    <t>Net cash flows (to) financing activities</t>
  </si>
  <si>
    <t xml:space="preserve">Net increase (decrease) in cash flows </t>
  </si>
  <si>
    <t>Cash and cash equivalents at the beginning of the year</t>
  </si>
  <si>
    <t>Cash and cash equivalents at the end of the year</t>
  </si>
  <si>
    <t>Acquisition cost:</t>
  </si>
  <si>
    <t>Additions</t>
  </si>
  <si>
    <t>Write offs</t>
  </si>
  <si>
    <t>Accumulated amortization / impairment:</t>
  </si>
  <si>
    <t>Charge for the year</t>
  </si>
  <si>
    <t>Net book value as at 31 December 2019</t>
  </si>
  <si>
    <t>Net book value as at 31 December 2018</t>
  </si>
  <si>
    <t xml:space="preserve">Charge for the year </t>
  </si>
  <si>
    <t>4                           	Property, plant and equipment</t>
  </si>
  <si>
    <r>
      <t>3</t>
    </r>
    <r>
      <rPr>
        <b/>
        <sz val="12"/>
        <color theme="1"/>
        <rFont val="Times New Roman"/>
        <family val="1"/>
        <charset val="186"/>
      </rPr>
      <t xml:space="preserve">                           </t>
    </r>
    <r>
      <rPr>
        <b/>
        <sz val="12"/>
        <color theme="1"/>
        <rFont val="Arial"/>
        <family val="2"/>
        <charset val="186"/>
      </rPr>
      <t>Intangible assets</t>
    </r>
  </si>
  <si>
    <t>Machinery and equipment</t>
  </si>
  <si>
    <t>Vehicles</t>
  </si>
  <si>
    <t>Other property, plant and equipment</t>
  </si>
  <si>
    <t>Accumulated depreciation:</t>
  </si>
  <si>
    <t>Net book value as at 31 December 2019</t>
  </si>
  <si>
    <t>Net book value as at 31 December 2018</t>
  </si>
  <si>
    <t>Cost</t>
  </si>
  <si>
    <t>Accumulated depreciation</t>
  </si>
  <si>
    <t>Carrying amount as at 31 December 2019</t>
  </si>
  <si>
    <t>Amounts recognised in profit and loss</t>
  </si>
  <si>
    <t>Depreciation expense on right-of-use assets</t>
  </si>
  <si>
    <t>Interest expense on lease liabilities</t>
  </si>
  <si>
    <t>Expense relating to short-term leases</t>
  </si>
  <si>
    <t>Non-current lease liabilities</t>
  </si>
  <si>
    <t>Current lease liabilities</t>
  </si>
  <si>
    <t>5                           		Investments into subsidiaries</t>
  </si>
  <si>
    <t>Subsidiary</t>
  </si>
  <si>
    <t>Controlled part, %</t>
  </si>
  <si>
    <t>Net profit (loss) of subsidiary</t>
  </si>
  <si>
    <t>Novatours SIA</t>
  </si>
  <si>
    <t>Novatours OU</t>
  </si>
  <si>
    <t>Aviaturas ir Partneriai UAB</t>
  </si>
  <si>
    <t>SRL Novatours Holidays</t>
  </si>
  <si>
    <t>Less impairment</t>
  </si>
  <si>
    <t xml:space="preserve">Total </t>
  </si>
  <si>
    <t>Acquisition cost</t>
  </si>
  <si>
    <t>Equity of subsidiary</t>
  </si>
  <si>
    <t>6                           			Prepayments and deferred expenses</t>
  </si>
  <si>
    <t>Less: impairment</t>
  </si>
  <si>
    <t>7                           				Trade, other and long term receivables</t>
  </si>
  <si>
    <t>Trade receivables, gross</t>
  </si>
  <si>
    <t>VAT receivable</t>
  </si>
  <si>
    <t>Accrued revenue from government subsidies</t>
  </si>
  <si>
    <t>Accrued supplier discounts</t>
  </si>
  <si>
    <t>Less: allowance for doubtful receivables</t>
  </si>
  <si>
    <t>Individually impaired</t>
  </si>
  <si>
    <t>Reversal of impairment for the year</t>
  </si>
  <si>
    <t>Written off amounts</t>
  </si>
  <si>
    <t>Receivables neither past due nor impaired</t>
  </si>
  <si>
    <t>Receivables past due, but not impaired</t>
  </si>
  <si>
    <t>Less than 30 days</t>
  </si>
  <si>
    <t>30 – 60 days</t>
  </si>
  <si>
    <t>60 – 90 days</t>
  </si>
  <si>
    <t>90 – 120 days</t>
  </si>
  <si>
    <t>More than 120 days</t>
  </si>
  <si>
    <t>8                         					Other current financial assets and other current and non-current financial liabilities</t>
  </si>
  <si>
    <t>Financial asset at fair value through other comprehensive income</t>
  </si>
  <si>
    <t>Derivative financial instruments that are subject to hedge accounting (effective part)</t>
  </si>
  <si>
    <t>Other financial assets</t>
  </si>
  <si>
    <t>Total financial assets at fair value through other comprehensive income</t>
  </si>
  <si>
    <t>Financial asset at fair value through profit or loss</t>
  </si>
  <si>
    <t>Derivative financial instruments that are subject to hedge accounting (ineffective part)</t>
  </si>
  <si>
    <t>Total financial asset at fair value through profit or loss</t>
  </si>
  <si>
    <t>Total other current financial assets</t>
  </si>
  <si>
    <t>Other current financial liabilities at other comprehensive income</t>
  </si>
  <si>
    <t xml:space="preserve">Total other current and non-current financial liabilities </t>
  </si>
  <si>
    <t xml:space="preserve">9                        						Cash, cash equivalents and restricted cash </t>
  </si>
  <si>
    <t xml:space="preserve">Cash at bank </t>
  </si>
  <si>
    <t xml:space="preserve">Cash on hand </t>
  </si>
  <si>
    <t>Cash in transit</t>
  </si>
  <si>
    <t xml:space="preserve">11                        							Borrowings </t>
  </si>
  <si>
    <t>Long term borrowings</t>
  </si>
  <si>
    <t xml:space="preserve">Luminor Bank AS loan, annual interest rate – 3 month EURIBOR + 3.80% </t>
  </si>
  <si>
    <t>Novatours OU loan, annual interest rate – 3 month EURIBOR + 2.68%</t>
  </si>
  <si>
    <t>Total long term borrowings</t>
  </si>
  <si>
    <t>Less: current portion of non-current borrowings</t>
  </si>
  <si>
    <t>Short term borrowings</t>
  </si>
  <si>
    <t>Short-term loan granted by Novatours SIA (EUR), annual interest rate – 3.08%</t>
  </si>
  <si>
    <t>Short term loans</t>
  </si>
  <si>
    <t>Long term loans</t>
  </si>
  <si>
    <t>3.3%</t>
  </si>
  <si>
    <t>Year</t>
  </si>
  <si>
    <t>Later</t>
  </si>
  <si>
    <t>Currency of the borrowing:</t>
  </si>
  <si>
    <t>EUR</t>
  </si>
  <si>
    <t>12                        							Other current liabilities and accrued expenses</t>
  </si>
  <si>
    <t>Payroll related liabilities</t>
  </si>
  <si>
    <t>Taxes payable (except for income tax)</t>
  </si>
  <si>
    <t>Other payables and accrued expenses</t>
  </si>
  <si>
    <t>13                        								Sales</t>
  </si>
  <si>
    <t>Flight package tours</t>
  </si>
  <si>
    <t>Sightseeing tours by plane</t>
  </si>
  <si>
    <t>Other sales</t>
  </si>
  <si>
    <t>14                        									Cost of sales</t>
  </si>
  <si>
    <t>Cost of flight package tours</t>
  </si>
  <si>
    <t>Cost of sightseeing tours by coach</t>
  </si>
  <si>
    <t>Cost of sightseeing tours by plane</t>
  </si>
  <si>
    <t>Cost of other sales</t>
  </si>
  <si>
    <t>15                        										Selling, general and administrative expenses</t>
  </si>
  <si>
    <t>Selling expenses</t>
  </si>
  <si>
    <t>Agency commissions</t>
  </si>
  <si>
    <t>Salaries and related taxes</t>
  </si>
  <si>
    <t>Advertising and marketing expenses</t>
  </si>
  <si>
    <t>Rent and maintenance expenses</t>
  </si>
  <si>
    <t>Business trips expenses</t>
  </si>
  <si>
    <t>Communication expenses</t>
  </si>
  <si>
    <t>Transportation expenses</t>
  </si>
  <si>
    <t>Representation expenses</t>
  </si>
  <si>
    <t>Training expenses</t>
  </si>
  <si>
    <t>Other</t>
  </si>
  <si>
    <t>Consulting expenses</t>
  </si>
  <si>
    <t xml:space="preserve">Transportation expenses </t>
  </si>
  <si>
    <t>16                        											Finance income (expenses), net</t>
  </si>
  <si>
    <t>Interest income</t>
  </si>
  <si>
    <t>Foreign currency exchange gain</t>
  </si>
  <si>
    <t>Other financial income (including fines and penalties)</t>
  </si>
  <si>
    <t xml:space="preserve">Total financial income </t>
  </si>
  <si>
    <t>Interest expenses</t>
  </si>
  <si>
    <t>Loss from derivative financial instruments</t>
  </si>
  <si>
    <t>Foreign currency exchange loss</t>
  </si>
  <si>
    <t>Other financial expenses</t>
  </si>
  <si>
    <t>Total financial expenses</t>
  </si>
  <si>
    <t>17                        												Income tax</t>
  </si>
  <si>
    <t>Components of the income tax expenses (income)</t>
  </si>
  <si>
    <t>Deferred income tax (income) expenses</t>
  </si>
  <si>
    <t>Income tax (income) expenses recorded in the statement of comprehensive income</t>
  </si>
  <si>
    <t>Tax loss carry forward</t>
  </si>
  <si>
    <t>Impairment of investments and loans granted</t>
  </si>
  <si>
    <t>Impairment of receivables</t>
  </si>
  <si>
    <t>Unrealised loss of financial derivatives</t>
  </si>
  <si>
    <t>Other accruals</t>
  </si>
  <si>
    <t>Deferred income tax liability</t>
  </si>
  <si>
    <t>Amortization of goodwill</t>
  </si>
  <si>
    <t xml:space="preserve">Unrealised gain of financial derivatives </t>
  </si>
  <si>
    <t>Deferred income tax, net</t>
  </si>
  <si>
    <t>Recognized in other comprehensive income</t>
  </si>
  <si>
    <t>Allowance for doubtful accounts receivable</t>
  </si>
  <si>
    <t>Amortization of goodwill and other intangibles</t>
  </si>
  <si>
    <t xml:space="preserve">Derivative financial instruments </t>
  </si>
  <si>
    <t>Less: allowance</t>
  </si>
  <si>
    <t>Total temporary differences</t>
  </si>
  <si>
    <t>Derivative financial instruments</t>
  </si>
  <si>
    <t>Total temporary differences before fair value allowance</t>
  </si>
  <si>
    <t>Recognized in profit (loss)</t>
  </si>
  <si>
    <t xml:space="preserve">Income tax expenses (income) computed at statutory rate 15% </t>
  </si>
  <si>
    <t>Effect of different tax rate applicable to foreign subsidiaries</t>
  </si>
  <si>
    <t>Change in deferred tax asset valuation allowance</t>
  </si>
  <si>
    <t>Non-deductible expenses for tax purposes (not taxable income)</t>
  </si>
  <si>
    <t>Income tax expenses reported in the statement of comprehensive income</t>
  </si>
  <si>
    <t xml:space="preserve">Deferred income tax asset, net of fair value allowance </t>
  </si>
  <si>
    <t xml:space="preserve">18                        												Financial assets and liabilities and risk management </t>
  </si>
  <si>
    <t>Assets</t>
  </si>
  <si>
    <t xml:space="preserve">Euro </t>
  </si>
  <si>
    <t xml:space="preserve">U.S dollars </t>
  </si>
  <si>
    <t>Fluctuations in exchange rate</t>
  </si>
  <si>
    <t>Effect on the profit before tax</t>
  </si>
  <si>
    <t>U.S dollars</t>
  </si>
  <si>
    <t>Carrying amount</t>
  </si>
  <si>
    <t>Fair value</t>
  </si>
  <si>
    <t>Financial assets</t>
  </si>
  <si>
    <t xml:space="preserve">Trade accounts receivable </t>
  </si>
  <si>
    <t>Financial liabilities</t>
  </si>
  <si>
    <t xml:space="preserve">Interest bearing borrowings </t>
  </si>
  <si>
    <t>Trade accounts payable (including trade accounts payable to related parties)</t>
  </si>
  <si>
    <t>Other current and non-current financial liabilities</t>
  </si>
  <si>
    <t xml:space="preserve">Accounts receivable from related parties </t>
  </si>
  <si>
    <t>Other current financial asset</t>
  </si>
  <si>
    <t>Interest bearing borrowings</t>
  </si>
  <si>
    <t>Interest free short term loans</t>
  </si>
  <si>
    <t>Trade accounts payable (including trade accounts payable to related parties</t>
  </si>
  <si>
    <t>On demand</t>
  </si>
  <si>
    <t>Less than 3 months</t>
  </si>
  <si>
    <t>Trade accounts payable and accounts payable to related parties</t>
  </si>
  <si>
    <t>Other current liabilities</t>
  </si>
  <si>
    <t>Trade accounts payable and amounts payable to related parties</t>
  </si>
  <si>
    <t>Current liabilities</t>
  </si>
  <si>
    <t>Total liabilities</t>
  </si>
  <si>
    <t>Equity attributable to the equity holders of the parent company</t>
  </si>
  <si>
    <t>Liabilities and equity ratio</t>
  </si>
  <si>
    <t>1.45</t>
  </si>
  <si>
    <t>1.80</t>
  </si>
  <si>
    <t>3 to 12 months</t>
  </si>
  <si>
    <t>1 to 5 years</t>
  </si>
  <si>
    <t>20                        												Related party transactions</t>
  </si>
  <si>
    <t xml:space="preserve">Purchases </t>
  </si>
  <si>
    <t xml:space="preserve">Sales </t>
  </si>
  <si>
    <t>Receivable amounts (including loans)</t>
  </si>
  <si>
    <t>Payable amounts (including loans)</t>
  </si>
  <si>
    <t xml:space="preserve">Subsidiaries </t>
  </si>
  <si>
    <t>Subsidiaries</t>
  </si>
  <si>
    <t>Receivables past due but not impaired</t>
  </si>
  <si>
    <t>less than 30 days</t>
  </si>
  <si>
    <t>31 – 60 days</t>
  </si>
  <si>
    <t>61 – 90 days</t>
  </si>
  <si>
    <t>overdue for more than 91 day</t>
  </si>
  <si>
    <t>21                        													Earnings per share (EPS</t>
  </si>
  <si>
    <t>Net profit attributable to ordinary equity holders of the parent company</t>
  </si>
  <si>
    <t>Weighted average number of ordinary shares</t>
  </si>
  <si>
    <t xml:space="preserve">Basic earnings per share (EUR) </t>
  </si>
  <si>
    <t>22                        														Segment information</t>
  </si>
  <si>
    <t>Year ended 31 December 2019</t>
  </si>
  <si>
    <t>Sales commission expenses</t>
  </si>
  <si>
    <t>Sales profit by segment</t>
  </si>
  <si>
    <t>Other operating income</t>
  </si>
  <si>
    <t>Operating expenses (other than sales commission)</t>
  </si>
  <si>
    <t>Profit from operations</t>
  </si>
  <si>
    <t>Finance income (expenses), net</t>
  </si>
  <si>
    <t>Income tax (expenses)</t>
  </si>
  <si>
    <t>Net profit</t>
  </si>
  <si>
    <t>Unallocated income (expenses)</t>
  </si>
  <si>
    <t>23                        															Notes to the cash flow statement</t>
  </si>
  <si>
    <t>Non-cash changes</t>
  </si>
  <si>
    <t>As at 1 January 2019</t>
  </si>
  <si>
    <t>Financing cash flows</t>
  </si>
  <si>
    <t>Bank loans</t>
  </si>
  <si>
    <t>Loans from related parties</t>
  </si>
  <si>
    <t>Total liabilities from financing activities</t>
  </si>
  <si>
    <t>As at 31 December 2020</t>
  </si>
  <si>
    <t>Balance as at 31 December 2020</t>
  </si>
  <si>
    <t>Net book value as at 31 December 2020</t>
  </si>
  <si>
    <t>Net book value as at 31 December 2020</t>
  </si>
  <si>
    <t>Carrying amount as at 31 December 2020</t>
  </si>
  <si>
    <t xml:space="preserve">Luminor Bank AS loan, annual interest rate – 3 
month EURIBOR + 4.00% </t>
  </si>
  <si>
    <t>Altum loan, annual interest rate – 2.9%</t>
  </si>
  <si>
    <t>Loan granted by Investicijų ir verslo garantijos 
UAB, annual interest rate – 1.69%.</t>
  </si>
  <si>
    <t>Tax credits</t>
  </si>
  <si>
    <t>Credit line facility, annual interest rate – 3-month EURIBOR + 4.00%</t>
  </si>
  <si>
    <t>Current portion of long-term loans</t>
  </si>
  <si>
    <t>3.7%</t>
  </si>
  <si>
    <t>3.41</t>
  </si>
  <si>
    <t>2.30</t>
  </si>
  <si>
    <t>Year ended 31 December 2020</t>
  </si>
  <si>
    <t>As at 1 January 2020</t>
  </si>
  <si>
    <t>7,807,000</t>
  </si>
  <si>
    <t>2.0</t>
  </si>
  <si>
    <t>Shareholders</t>
  </si>
  <si>
    <t>Share of authorised capital and total number of votes, %</t>
  </si>
  <si>
    <t>Number of shares</t>
  </si>
  <si>
    <t>Rendez Vous OU</t>
  </si>
  <si>
    <t>Moonrider OU</t>
  </si>
  <si>
    <t>ME Investicija</t>
  </si>
  <si>
    <t>Vidas Paliūnas</t>
  </si>
  <si>
    <t>Ugnius Radvila</t>
  </si>
  <si>
    <t>Rytis Šūmakaris</t>
  </si>
  <si>
    <t>Rondam AS</t>
  </si>
  <si>
    <t>Other shareholders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</si>
</sst>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"/>
    <numFmt numFmtId="166" formatCode="#,##0.000000"/>
    <numFmt numFmtId="167" formatCode="0.0"/>
  </numFmts>
  <fonts count="17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4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8.5"/>
      <color theme="1"/>
      <name val="Arial"/>
      <family val="2"/>
      <charset val="186"/>
    </font>
    <font>
      <sz val="6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5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 wrapText="1" shrinkToFit="1"/>
    </xf>
    <xf numFmtId="0" fontId="8" fillId="0" borderId="0" xfId="0" applyFont="1" applyBorder="1" applyAlignment="1">
      <alignment wrapText="1"/>
    </xf>
    <xf numFmtId="3" fontId="1" fillId="0" borderId="5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3" fillId="0" borderId="0" xfId="0" applyFont="1"/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1" fillId="0" borderId="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0" xfId="0" applyBorder="1"/>
    <xf numFmtId="3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3" fontId="8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right" vertical="center" wrapText="1"/>
    </xf>
    <xf numFmtId="0" fontId="16" fillId="0" borderId="0" xfId="0" applyFont="1"/>
    <xf numFmtId="3" fontId="16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C4B4-490D-4060-AFFE-21E03DB76D1D}">
  <dimension ref="A1:F85"/>
  <sheetViews>
    <sheetView workbookViewId="0">
      <selection activeCell="J83" sqref="J83"/>
    </sheetView>
  </sheetViews>
  <sheetFormatPr defaultRowHeight="14.5" x14ac:dyDescent="0.35"/>
  <cols>
    <col min="1" max="1" width="63.36328125" bestFit="1" customWidth="1"/>
    <col min="2" max="4" width="10.08984375" customWidth="1"/>
  </cols>
  <sheetData>
    <row r="1" spans="1:5" ht="15" thickBot="1" x14ac:dyDescent="0.4">
      <c r="A1" s="1" t="s">
        <v>0</v>
      </c>
      <c r="B1" s="2">
        <v>2020</v>
      </c>
      <c r="C1" s="2">
        <v>2019</v>
      </c>
      <c r="D1" s="3" t="s">
        <v>1</v>
      </c>
    </row>
    <row r="2" spans="1:5" x14ac:dyDescent="0.35">
      <c r="A2" s="4"/>
      <c r="B2" s="5"/>
      <c r="C2" s="5"/>
      <c r="D2" s="5"/>
    </row>
    <row r="3" spans="1:5" x14ac:dyDescent="0.35">
      <c r="A3" s="6" t="s">
        <v>2</v>
      </c>
      <c r="B3" s="25">
        <v>32894</v>
      </c>
      <c r="C3" s="35">
        <v>179.72300000000001</v>
      </c>
      <c r="D3" s="7">
        <v>-81.7</v>
      </c>
    </row>
    <row r="4" spans="1:5" x14ac:dyDescent="0.35">
      <c r="A4" s="6" t="s">
        <v>3</v>
      </c>
      <c r="B4" s="25">
        <v>3595</v>
      </c>
      <c r="C4" s="35">
        <v>21.884</v>
      </c>
      <c r="D4" s="7">
        <v>-83.6</v>
      </c>
    </row>
    <row r="5" spans="1:5" x14ac:dyDescent="0.35">
      <c r="A5" s="6" t="s">
        <v>4</v>
      </c>
      <c r="B5" s="25">
        <v>-3123</v>
      </c>
      <c r="C5" s="35">
        <v>4.2629999999999999</v>
      </c>
      <c r="D5" s="7" t="s">
        <v>11</v>
      </c>
    </row>
    <row r="6" spans="1:5" x14ac:dyDescent="0.35">
      <c r="A6" s="6" t="s">
        <v>5</v>
      </c>
      <c r="B6" s="25">
        <v>-3564</v>
      </c>
      <c r="C6" s="35">
        <v>3.7410000000000001</v>
      </c>
      <c r="D6" s="7" t="s">
        <v>11</v>
      </c>
    </row>
    <row r="7" spans="1:5" x14ac:dyDescent="0.35">
      <c r="A7" s="6" t="s">
        <v>6</v>
      </c>
      <c r="B7" s="25">
        <v>-6550</v>
      </c>
      <c r="C7" s="155">
        <v>3.09</v>
      </c>
      <c r="D7" s="7" t="s">
        <v>11</v>
      </c>
    </row>
    <row r="8" spans="1:5" ht="15" thickBot="1" x14ac:dyDescent="0.4">
      <c r="A8" s="6" t="s">
        <v>7</v>
      </c>
      <c r="B8" s="27">
        <v>-5750</v>
      </c>
      <c r="C8" s="8">
        <v>4.2140000000000004</v>
      </c>
      <c r="D8" s="8" t="s">
        <v>11</v>
      </c>
    </row>
    <row r="11" spans="1:5" ht="15" thickBot="1" x14ac:dyDescent="0.4">
      <c r="A11" s="1" t="s">
        <v>8</v>
      </c>
      <c r="B11" s="2">
        <v>2020</v>
      </c>
      <c r="C11" s="2">
        <v>2019</v>
      </c>
      <c r="D11" s="3" t="s">
        <v>9</v>
      </c>
    </row>
    <row r="12" spans="1:5" x14ac:dyDescent="0.35">
      <c r="A12" s="4"/>
      <c r="B12" s="5"/>
      <c r="C12" s="5"/>
      <c r="D12" s="5"/>
    </row>
    <row r="13" spans="1:5" x14ac:dyDescent="0.35">
      <c r="A13" s="6" t="s">
        <v>10</v>
      </c>
      <c r="B13" s="156" t="s">
        <v>406</v>
      </c>
      <c r="C13" s="156" t="s">
        <v>406</v>
      </c>
      <c r="D13" s="7" t="s">
        <v>11</v>
      </c>
    </row>
    <row r="14" spans="1:5" x14ac:dyDescent="0.35">
      <c r="A14" s="6" t="s">
        <v>12</v>
      </c>
      <c r="B14" s="7">
        <v>-0.74</v>
      </c>
      <c r="C14" s="35">
        <v>0.54</v>
      </c>
      <c r="D14" s="7">
        <v>-1.28</v>
      </c>
    </row>
    <row r="15" spans="1:5" x14ac:dyDescent="0.35">
      <c r="A15" s="9" t="s">
        <v>13</v>
      </c>
      <c r="B15" s="7">
        <v>10.9</v>
      </c>
      <c r="C15" s="35">
        <v>12.2</v>
      </c>
      <c r="D15" s="7">
        <v>-1.3</v>
      </c>
      <c r="E15" t="s">
        <v>48</v>
      </c>
    </row>
    <row r="16" spans="1:5" x14ac:dyDescent="0.35">
      <c r="A16" s="6" t="s">
        <v>14</v>
      </c>
      <c r="B16" s="7">
        <v>-10.1</v>
      </c>
      <c r="C16" s="35">
        <v>2.4</v>
      </c>
      <c r="D16" s="7">
        <v>-12.5</v>
      </c>
      <c r="E16" t="s">
        <v>48</v>
      </c>
    </row>
    <row r="17" spans="1:5" x14ac:dyDescent="0.35">
      <c r="A17" s="6" t="s">
        <v>15</v>
      </c>
      <c r="B17" s="7">
        <v>-10.8</v>
      </c>
      <c r="C17" s="35">
        <v>2.1</v>
      </c>
      <c r="D17" s="7">
        <v>-12.9</v>
      </c>
      <c r="E17" t="s">
        <v>48</v>
      </c>
    </row>
    <row r="18" spans="1:5" x14ac:dyDescent="0.35">
      <c r="A18" s="6" t="s">
        <v>16</v>
      </c>
      <c r="B18" s="7">
        <v>-19.899999999999999</v>
      </c>
      <c r="C18" s="35">
        <v>1.7</v>
      </c>
      <c r="D18" s="7">
        <v>-21.6</v>
      </c>
      <c r="E18" t="s">
        <v>48</v>
      </c>
    </row>
    <row r="19" spans="1:5" x14ac:dyDescent="0.35">
      <c r="A19" s="6" t="s">
        <v>17</v>
      </c>
      <c r="B19" s="7">
        <v>-17.5</v>
      </c>
      <c r="C19" s="35">
        <v>2.2999999999999998</v>
      </c>
      <c r="D19" s="7">
        <v>-19.8</v>
      </c>
      <c r="E19" t="s">
        <v>48</v>
      </c>
    </row>
    <row r="20" spans="1:5" x14ac:dyDescent="0.35">
      <c r="A20" s="9" t="s">
        <v>18</v>
      </c>
      <c r="B20" s="7">
        <v>-12.5</v>
      </c>
      <c r="C20" s="158">
        <v>8</v>
      </c>
      <c r="D20" s="7">
        <v>-20.5</v>
      </c>
      <c r="E20" t="s">
        <v>48</v>
      </c>
    </row>
    <row r="21" spans="1:5" x14ac:dyDescent="0.35">
      <c r="A21" s="9" t="s">
        <v>19</v>
      </c>
      <c r="B21" s="7">
        <v>122.5</v>
      </c>
      <c r="C21" s="35">
        <v>29.8</v>
      </c>
      <c r="D21" s="7">
        <v>92.7</v>
      </c>
      <c r="E21" t="s">
        <v>48</v>
      </c>
    </row>
    <row r="22" spans="1:5" x14ac:dyDescent="0.35">
      <c r="A22" s="9" t="s">
        <v>20</v>
      </c>
      <c r="B22" s="7">
        <v>30.3</v>
      </c>
      <c r="C22" s="35">
        <v>40.799999999999997</v>
      </c>
      <c r="D22" s="7">
        <v>-10.5</v>
      </c>
      <c r="E22" t="s">
        <v>48</v>
      </c>
    </row>
    <row r="23" spans="1:5" x14ac:dyDescent="0.35">
      <c r="A23" s="6" t="s">
        <v>21</v>
      </c>
      <c r="B23" s="7">
        <v>12.2</v>
      </c>
      <c r="C23" s="35">
        <v>-36.4</v>
      </c>
      <c r="D23" s="7">
        <v>48.6</v>
      </c>
      <c r="E23" t="s">
        <v>48</v>
      </c>
    </row>
    <row r="24" spans="1:5" ht="15" thickBot="1" x14ac:dyDescent="0.4">
      <c r="A24" s="9" t="s">
        <v>22</v>
      </c>
      <c r="B24" s="8">
        <v>0.66</v>
      </c>
      <c r="C24" s="8">
        <v>0.72</v>
      </c>
      <c r="D24" s="8">
        <v>-0.06</v>
      </c>
    </row>
    <row r="27" spans="1:5" x14ac:dyDescent="0.35">
      <c r="A27" s="14" t="s">
        <v>28</v>
      </c>
    </row>
    <row r="29" spans="1:5" ht="15" thickBot="1" x14ac:dyDescent="0.4">
      <c r="A29" s="10"/>
      <c r="B29" s="157">
        <v>20.2</v>
      </c>
      <c r="C29" s="157">
        <v>20.190000000000001</v>
      </c>
      <c r="D29" s="3" t="s">
        <v>9</v>
      </c>
    </row>
    <row r="30" spans="1:5" x14ac:dyDescent="0.35">
      <c r="A30" s="4"/>
      <c r="B30" s="5"/>
      <c r="C30" s="5"/>
      <c r="D30" s="5"/>
    </row>
    <row r="31" spans="1:5" x14ac:dyDescent="0.35">
      <c r="A31" s="6" t="s">
        <v>23</v>
      </c>
      <c r="B31" s="7">
        <v>71.900000000000006</v>
      </c>
      <c r="C31" s="35">
        <v>72.7</v>
      </c>
      <c r="D31" s="7">
        <v>-0.8</v>
      </c>
      <c r="E31" t="s">
        <v>48</v>
      </c>
    </row>
    <row r="32" spans="1:5" x14ac:dyDescent="0.35">
      <c r="A32" s="6" t="s">
        <v>24</v>
      </c>
      <c r="B32" s="7">
        <v>11.7</v>
      </c>
      <c r="C32" s="35">
        <v>11.1</v>
      </c>
      <c r="D32" s="7">
        <v>0.6</v>
      </c>
      <c r="E32" t="s">
        <v>48</v>
      </c>
    </row>
    <row r="33" spans="1:5" x14ac:dyDescent="0.35">
      <c r="A33" s="6" t="s">
        <v>25</v>
      </c>
      <c r="B33" s="7">
        <v>14.6</v>
      </c>
      <c r="C33" s="35">
        <v>14.3</v>
      </c>
      <c r="D33" s="7">
        <v>0.3</v>
      </c>
      <c r="E33" t="s">
        <v>48</v>
      </c>
    </row>
    <row r="34" spans="1:5" ht="15" thickBot="1" x14ac:dyDescent="0.4">
      <c r="A34" s="6" t="s">
        <v>26</v>
      </c>
      <c r="B34" s="8">
        <v>1.8</v>
      </c>
      <c r="C34" s="8">
        <v>1.9</v>
      </c>
      <c r="D34" s="7">
        <v>-0.1</v>
      </c>
      <c r="E34" t="s">
        <v>48</v>
      </c>
    </row>
    <row r="35" spans="1:5" ht="15" thickBot="1" x14ac:dyDescent="0.4">
      <c r="A35" s="11" t="s">
        <v>27</v>
      </c>
      <c r="B35" s="12">
        <v>100</v>
      </c>
      <c r="C35" s="12">
        <v>100</v>
      </c>
      <c r="D35" s="13"/>
    </row>
    <row r="36" spans="1:5" ht="15" thickTop="1" x14ac:dyDescent="0.35"/>
    <row r="38" spans="1:5" x14ac:dyDescent="0.35">
      <c r="A38" s="14" t="s">
        <v>29</v>
      </c>
    </row>
    <row r="40" spans="1:5" ht="15" thickBot="1" x14ac:dyDescent="0.4">
      <c r="A40" s="10"/>
      <c r="B40" s="15">
        <v>2020</v>
      </c>
      <c r="C40" s="15">
        <v>2019</v>
      </c>
      <c r="D40" s="16" t="s">
        <v>1</v>
      </c>
    </row>
    <row r="41" spans="1:5" x14ac:dyDescent="0.35">
      <c r="A41" s="4"/>
      <c r="B41" s="5"/>
      <c r="C41" s="5"/>
      <c r="D41" s="5"/>
    </row>
    <row r="42" spans="1:5" x14ac:dyDescent="0.35">
      <c r="A42" s="6" t="s">
        <v>30</v>
      </c>
      <c r="B42" s="7">
        <v>20.399999999999999</v>
      </c>
      <c r="C42" s="35">
        <v>150.5</v>
      </c>
      <c r="D42" s="7">
        <v>-86.5</v>
      </c>
    </row>
    <row r="43" spans="1:5" x14ac:dyDescent="0.35">
      <c r="A43" s="6" t="s">
        <v>31</v>
      </c>
      <c r="B43" s="7">
        <v>9.6999999999999993</v>
      </c>
      <c r="C43" s="35">
        <v>61.3</v>
      </c>
      <c r="D43" s="7">
        <v>-84.2</v>
      </c>
    </row>
    <row r="44" spans="1:5" x14ac:dyDescent="0.35">
      <c r="A44" s="6" t="s">
        <v>32</v>
      </c>
      <c r="B44" s="7">
        <v>18.3</v>
      </c>
      <c r="C44" s="35">
        <v>79.7</v>
      </c>
      <c r="D44" s="7">
        <v>-77.099999999999994</v>
      </c>
    </row>
    <row r="45" spans="1:5" ht="15" thickBot="1" x14ac:dyDescent="0.4">
      <c r="A45" s="6" t="s">
        <v>33</v>
      </c>
      <c r="B45" s="8">
        <v>0.1</v>
      </c>
      <c r="C45" s="8" t="s">
        <v>407</v>
      </c>
      <c r="D45" s="8">
        <v>-93.8</v>
      </c>
    </row>
    <row r="46" spans="1:5" ht="15" thickBot="1" x14ac:dyDescent="0.4">
      <c r="A46" s="11" t="s">
        <v>27</v>
      </c>
      <c r="B46" s="12">
        <v>48.5</v>
      </c>
      <c r="C46" s="12">
        <v>293.5</v>
      </c>
      <c r="D46" s="12">
        <v>-83.5</v>
      </c>
    </row>
    <row r="47" spans="1:5" ht="15" thickTop="1" x14ac:dyDescent="0.35"/>
    <row r="49" spans="1:5" x14ac:dyDescent="0.35">
      <c r="A49" s="17" t="s">
        <v>34</v>
      </c>
    </row>
    <row r="51" spans="1:5" ht="15" thickBot="1" x14ac:dyDescent="0.4">
      <c r="A51" s="1"/>
      <c r="B51" s="2">
        <v>2020</v>
      </c>
      <c r="C51" s="32">
        <v>2019</v>
      </c>
      <c r="D51" s="3" t="s">
        <v>1</v>
      </c>
    </row>
    <row r="52" spans="1:5" x14ac:dyDescent="0.35">
      <c r="A52" s="4"/>
      <c r="B52" s="5"/>
      <c r="C52" s="5"/>
      <c r="D52" s="5"/>
    </row>
    <row r="53" spans="1:5" x14ac:dyDescent="0.35">
      <c r="A53" s="6" t="s">
        <v>35</v>
      </c>
      <c r="B53" s="7">
        <v>37.5</v>
      </c>
      <c r="C53" s="35">
        <v>240.4</v>
      </c>
      <c r="D53" s="7">
        <v>-84.4</v>
      </c>
    </row>
    <row r="54" spans="1:5" x14ac:dyDescent="0.35">
      <c r="A54" s="6" t="s">
        <v>36</v>
      </c>
      <c r="B54" s="7">
        <v>0.5</v>
      </c>
      <c r="C54" s="35">
        <v>9.8000000000000007</v>
      </c>
      <c r="D54" s="7">
        <v>-95.3</v>
      </c>
    </row>
    <row r="55" spans="1:5" x14ac:dyDescent="0.35">
      <c r="A55" s="9" t="s">
        <v>37</v>
      </c>
      <c r="B55" s="7">
        <v>0.2</v>
      </c>
      <c r="C55" s="35">
        <v>2</v>
      </c>
      <c r="D55" s="7">
        <v>-89.7</v>
      </c>
    </row>
    <row r="56" spans="1:5" ht="15" thickBot="1" x14ac:dyDescent="0.4">
      <c r="A56" s="9" t="s">
        <v>38</v>
      </c>
      <c r="B56" s="8">
        <v>10.3</v>
      </c>
      <c r="C56" s="8">
        <v>41.3</v>
      </c>
      <c r="D56" s="8">
        <v>-75.2</v>
      </c>
    </row>
    <row r="57" spans="1:5" ht="15" thickBot="1" x14ac:dyDescent="0.4">
      <c r="A57" s="18" t="s">
        <v>27</v>
      </c>
      <c r="B57" s="12">
        <v>48.5</v>
      </c>
      <c r="C57" s="12">
        <v>293.5</v>
      </c>
      <c r="D57" s="12">
        <v>-83.5</v>
      </c>
    </row>
    <row r="58" spans="1:5" ht="15" thickTop="1" x14ac:dyDescent="0.35"/>
    <row r="60" spans="1:5" x14ac:dyDescent="0.35">
      <c r="A60" s="14" t="s">
        <v>39</v>
      </c>
    </row>
    <row r="62" spans="1:5" ht="15" thickBot="1" x14ac:dyDescent="0.4">
      <c r="A62" s="10"/>
      <c r="B62" s="157">
        <v>20.2</v>
      </c>
      <c r="C62" s="157">
        <v>20.190000000000001</v>
      </c>
      <c r="D62" s="3" t="s">
        <v>9</v>
      </c>
    </row>
    <row r="63" spans="1:5" x14ac:dyDescent="0.35">
      <c r="A63" s="4"/>
      <c r="B63" s="5"/>
      <c r="C63" s="5"/>
      <c r="D63" s="5"/>
    </row>
    <row r="64" spans="1:5" x14ac:dyDescent="0.35">
      <c r="A64" s="6" t="s">
        <v>40</v>
      </c>
      <c r="B64" s="7" t="s">
        <v>11</v>
      </c>
      <c r="C64" s="35">
        <v>38</v>
      </c>
      <c r="D64" s="158">
        <v>-38</v>
      </c>
      <c r="E64" t="s">
        <v>48</v>
      </c>
    </row>
    <row r="65" spans="1:6" x14ac:dyDescent="0.35">
      <c r="A65" s="6" t="s">
        <v>41</v>
      </c>
      <c r="B65" s="7">
        <v>16.7</v>
      </c>
      <c r="C65" s="35">
        <v>11.6</v>
      </c>
      <c r="D65" s="7">
        <v>5.0999999999999996</v>
      </c>
      <c r="E65" t="s">
        <v>48</v>
      </c>
    </row>
    <row r="66" spans="1:6" x14ac:dyDescent="0.35">
      <c r="A66" s="6" t="s">
        <v>42</v>
      </c>
      <c r="B66" s="7">
        <v>34.200000000000003</v>
      </c>
      <c r="C66" s="35">
        <v>22</v>
      </c>
      <c r="D66" s="7">
        <v>12.2</v>
      </c>
      <c r="E66" t="s">
        <v>48</v>
      </c>
    </row>
    <row r="67" spans="1:6" x14ac:dyDescent="0.35">
      <c r="A67" s="6" t="s">
        <v>43</v>
      </c>
      <c r="B67" s="7">
        <v>0.2</v>
      </c>
      <c r="C67" s="35">
        <v>7.5</v>
      </c>
      <c r="D67" s="7">
        <v>-7.3</v>
      </c>
      <c r="E67" t="s">
        <v>48</v>
      </c>
    </row>
    <row r="68" spans="1:6" x14ac:dyDescent="0.35">
      <c r="A68" s="6" t="s">
        <v>44</v>
      </c>
      <c r="B68" s="7">
        <v>11.7</v>
      </c>
      <c r="C68" s="35">
        <v>5.9</v>
      </c>
      <c r="D68" s="7">
        <v>5.8</v>
      </c>
      <c r="E68" t="s">
        <v>48</v>
      </c>
    </row>
    <row r="69" spans="1:6" x14ac:dyDescent="0.35">
      <c r="A69" s="6" t="s">
        <v>45</v>
      </c>
      <c r="B69" s="158">
        <v>9</v>
      </c>
      <c r="C69" s="158">
        <v>2</v>
      </c>
      <c r="D69" s="158">
        <v>7</v>
      </c>
      <c r="E69" t="s">
        <v>48</v>
      </c>
    </row>
    <row r="70" spans="1:6" x14ac:dyDescent="0.35">
      <c r="A70" s="6" t="s">
        <v>46</v>
      </c>
      <c r="B70" s="7">
        <v>12.9</v>
      </c>
      <c r="C70" s="35">
        <v>3.7</v>
      </c>
      <c r="D70" s="7">
        <v>9.1999999999999993</v>
      </c>
      <c r="E70" t="s">
        <v>48</v>
      </c>
    </row>
    <row r="71" spans="1:6" ht="15" thickBot="1" x14ac:dyDescent="0.4">
      <c r="A71" s="6" t="s">
        <v>47</v>
      </c>
      <c r="B71" s="8">
        <v>15.3</v>
      </c>
      <c r="C71" s="8">
        <v>9.3000000000000007</v>
      </c>
      <c r="D71" s="158">
        <v>6</v>
      </c>
      <c r="E71" t="s">
        <v>48</v>
      </c>
    </row>
    <row r="72" spans="1:6" ht="15" thickBot="1" x14ac:dyDescent="0.4">
      <c r="A72" s="11" t="s">
        <v>27</v>
      </c>
      <c r="B72" s="12">
        <v>100</v>
      </c>
      <c r="C72" s="12">
        <v>100</v>
      </c>
      <c r="D72" s="13"/>
    </row>
    <row r="73" spans="1:6" ht="15" thickTop="1" x14ac:dyDescent="0.35"/>
    <row r="76" spans="1:6" ht="28.75" customHeight="1" thickBot="1" x14ac:dyDescent="0.4">
      <c r="A76" s="159" t="s">
        <v>408</v>
      </c>
      <c r="B76" s="164" t="s">
        <v>410</v>
      </c>
      <c r="C76" s="164"/>
      <c r="D76" s="165" t="s">
        <v>409</v>
      </c>
      <c r="E76" s="165"/>
      <c r="F76" s="165"/>
    </row>
    <row r="77" spans="1:6" x14ac:dyDescent="0.35">
      <c r="A77" t="s">
        <v>411</v>
      </c>
      <c r="B77" s="166">
        <v>800000</v>
      </c>
      <c r="C77" s="166"/>
      <c r="D77" s="162">
        <v>10.25</v>
      </c>
      <c r="E77" s="162"/>
      <c r="F77" s="162"/>
    </row>
    <row r="78" spans="1:6" x14ac:dyDescent="0.35">
      <c r="A78" t="s">
        <v>412</v>
      </c>
      <c r="B78" s="161">
        <v>780000</v>
      </c>
      <c r="C78" s="161"/>
      <c r="D78" s="162">
        <v>9.99</v>
      </c>
      <c r="E78" s="162"/>
      <c r="F78" s="162"/>
    </row>
    <row r="79" spans="1:6" x14ac:dyDescent="0.35">
      <c r="A79" t="s">
        <v>413</v>
      </c>
      <c r="B79" s="161">
        <v>779900</v>
      </c>
      <c r="C79" s="161"/>
      <c r="D79" s="162">
        <v>9.99</v>
      </c>
      <c r="E79" s="162"/>
      <c r="F79" s="162"/>
    </row>
    <row r="80" spans="1:6" x14ac:dyDescent="0.35">
      <c r="A80" t="s">
        <v>414</v>
      </c>
      <c r="B80" s="161">
        <v>535278</v>
      </c>
      <c r="C80" s="161"/>
      <c r="D80" s="162">
        <v>6.86</v>
      </c>
      <c r="E80" s="162"/>
      <c r="F80" s="162"/>
    </row>
    <row r="81" spans="1:6" x14ac:dyDescent="0.35">
      <c r="A81" t="s">
        <v>415</v>
      </c>
      <c r="B81" s="161">
        <v>740702</v>
      </c>
      <c r="C81" s="161"/>
      <c r="D81" s="162">
        <v>9.49</v>
      </c>
      <c r="E81" s="162"/>
      <c r="F81" s="162"/>
    </row>
    <row r="82" spans="1:6" x14ac:dyDescent="0.35">
      <c r="A82" t="s">
        <v>416</v>
      </c>
      <c r="B82" s="161">
        <v>535278</v>
      </c>
      <c r="C82" s="161"/>
      <c r="D82" s="162">
        <v>6.86</v>
      </c>
      <c r="E82" s="162"/>
      <c r="F82" s="162"/>
    </row>
    <row r="83" spans="1:6" x14ac:dyDescent="0.35">
      <c r="A83" t="s">
        <v>417</v>
      </c>
      <c r="B83" s="161">
        <v>410000</v>
      </c>
      <c r="C83" s="161"/>
      <c r="D83" s="162">
        <v>5.25</v>
      </c>
      <c r="E83" s="162"/>
      <c r="F83" s="162"/>
    </row>
    <row r="84" spans="1:6" x14ac:dyDescent="0.35">
      <c r="A84" t="s">
        <v>418</v>
      </c>
      <c r="B84" s="161">
        <v>3225842</v>
      </c>
      <c r="C84" s="161"/>
      <c r="D84" s="162">
        <v>41.31</v>
      </c>
      <c r="E84" s="162"/>
      <c r="F84" s="162"/>
    </row>
    <row r="85" spans="1:6" x14ac:dyDescent="0.35">
      <c r="A85" s="159" t="s">
        <v>27</v>
      </c>
      <c r="B85" s="160">
        <f>B77+B78+B79+B80+B81+B82+B83+B84</f>
        <v>7807000</v>
      </c>
      <c r="C85" s="160"/>
      <c r="D85" s="163">
        <v>100</v>
      </c>
      <c r="E85" s="163"/>
      <c r="F85" s="163"/>
    </row>
  </sheetData>
  <mergeCells count="20">
    <mergeCell ref="D77:F77"/>
    <mergeCell ref="D78:F78"/>
    <mergeCell ref="D79:F79"/>
    <mergeCell ref="D80:F80"/>
    <mergeCell ref="B76:C76"/>
    <mergeCell ref="D76:F76"/>
    <mergeCell ref="B77:C77"/>
    <mergeCell ref="B79:C79"/>
    <mergeCell ref="B80:C80"/>
    <mergeCell ref="B85:C85"/>
    <mergeCell ref="B78:C78"/>
    <mergeCell ref="D81:F81"/>
    <mergeCell ref="D82:F82"/>
    <mergeCell ref="D83:F83"/>
    <mergeCell ref="D84:F84"/>
    <mergeCell ref="D85:F85"/>
    <mergeCell ref="B83:C83"/>
    <mergeCell ref="B84:C84"/>
    <mergeCell ref="B81:C81"/>
    <mergeCell ref="B82:C8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9B01-0CD8-4290-841A-451138DC6AAC}">
  <dimension ref="A1:H50"/>
  <sheetViews>
    <sheetView topLeftCell="A34" workbookViewId="0">
      <selection activeCell="H48" sqref="H48"/>
    </sheetView>
  </sheetViews>
  <sheetFormatPr defaultRowHeight="14.5" x14ac:dyDescent="0.35"/>
  <cols>
    <col min="1" max="1" width="34.6328125" customWidth="1"/>
    <col min="2" max="10" width="11" customWidth="1"/>
  </cols>
  <sheetData>
    <row r="1" spans="1:6" ht="15.5" x14ac:dyDescent="0.35">
      <c r="A1" s="70" t="s">
        <v>212</v>
      </c>
      <c r="B1" s="70"/>
    </row>
    <row r="2" spans="1:6" ht="15" customHeight="1" x14ac:dyDescent="0.35"/>
    <row r="3" spans="1:6" ht="15" customHeight="1" x14ac:dyDescent="0.35">
      <c r="A3" s="84"/>
    </row>
    <row r="4" spans="1:6" ht="15" customHeight="1" thickBot="1" x14ac:dyDescent="0.4">
      <c r="A4" s="79"/>
      <c r="B4" s="173" t="s">
        <v>50</v>
      </c>
      <c r="C4" s="173"/>
      <c r="D4" s="36"/>
      <c r="E4" s="167" t="s">
        <v>51</v>
      </c>
      <c r="F4" s="167"/>
    </row>
    <row r="5" spans="1:6" ht="35" thickBot="1" x14ac:dyDescent="0.4">
      <c r="A5" s="79"/>
      <c r="B5" s="44" t="s">
        <v>390</v>
      </c>
      <c r="C5" s="44" t="s">
        <v>53</v>
      </c>
      <c r="D5" s="42"/>
      <c r="E5" s="44" t="s">
        <v>390</v>
      </c>
      <c r="F5" s="44" t="s">
        <v>53</v>
      </c>
    </row>
    <row r="6" spans="1:6" ht="15" customHeight="1" x14ac:dyDescent="0.35">
      <c r="A6" s="10"/>
      <c r="B6" s="10"/>
      <c r="C6" s="10"/>
      <c r="D6" s="83"/>
      <c r="E6" s="23"/>
      <c r="F6" s="23"/>
    </row>
    <row r="7" spans="1:6" ht="15" customHeight="1" x14ac:dyDescent="0.35">
      <c r="A7" s="10" t="s">
        <v>213</v>
      </c>
      <c r="B7" s="55">
        <v>275</v>
      </c>
      <c r="C7" s="55">
        <v>663</v>
      </c>
      <c r="D7" s="7"/>
      <c r="E7" s="7">
        <v>192</v>
      </c>
      <c r="F7" s="35">
        <v>421</v>
      </c>
    </row>
    <row r="8" spans="1:6" ht="15" customHeight="1" x14ac:dyDescent="0.35">
      <c r="A8" s="10" t="s">
        <v>214</v>
      </c>
      <c r="B8" s="55">
        <v>71</v>
      </c>
      <c r="C8" s="55">
        <v>535</v>
      </c>
      <c r="D8" s="7"/>
      <c r="E8" s="7">
        <v>71</v>
      </c>
      <c r="F8" s="35">
        <v>497</v>
      </c>
    </row>
    <row r="9" spans="1:6" ht="24" customHeight="1" x14ac:dyDescent="0.35">
      <c r="A9" s="23" t="s">
        <v>215</v>
      </c>
      <c r="B9" s="55" t="s">
        <v>11</v>
      </c>
      <c r="C9" s="55">
        <v>321</v>
      </c>
      <c r="D9" s="7"/>
      <c r="E9" s="7" t="s">
        <v>11</v>
      </c>
      <c r="F9" s="35">
        <v>179</v>
      </c>
    </row>
    <row r="10" spans="1:6" ht="15" customHeight="1" x14ac:dyDescent="0.35">
      <c r="A10" s="10" t="s">
        <v>216</v>
      </c>
      <c r="B10" s="55" t="s">
        <v>11</v>
      </c>
      <c r="C10" s="55" t="s">
        <v>11</v>
      </c>
      <c r="D10" s="7"/>
      <c r="E10" s="7" t="s">
        <v>11</v>
      </c>
      <c r="F10" s="35" t="s">
        <v>11</v>
      </c>
    </row>
    <row r="11" spans="1:6" ht="15" customHeight="1" x14ac:dyDescent="0.35">
      <c r="A11" s="10" t="s">
        <v>71</v>
      </c>
      <c r="B11" s="55">
        <v>113</v>
      </c>
      <c r="C11" s="55">
        <v>18</v>
      </c>
      <c r="D11" s="7"/>
      <c r="E11" s="7">
        <v>108</v>
      </c>
      <c r="F11" s="35">
        <v>8</v>
      </c>
    </row>
    <row r="12" spans="1:6" ht="15" customHeight="1" thickBot="1" x14ac:dyDescent="0.4">
      <c r="A12" s="10" t="s">
        <v>217</v>
      </c>
      <c r="B12" s="53">
        <v>-131</v>
      </c>
      <c r="C12" s="53">
        <v>-11</v>
      </c>
      <c r="D12" s="7"/>
      <c r="E12" s="8">
        <v>-120</v>
      </c>
      <c r="F12" s="8" t="s">
        <v>11</v>
      </c>
    </row>
    <row r="13" spans="1:6" ht="15.75" customHeight="1" thickBot="1" x14ac:dyDescent="0.4">
      <c r="A13" s="10"/>
      <c r="B13" s="112">
        <f>B7+B8+B11+B12</f>
        <v>328</v>
      </c>
      <c r="C13" s="112">
        <f>C7+C8+C9+C11+C12</f>
        <v>1526</v>
      </c>
      <c r="D13" s="7"/>
      <c r="E13" s="29">
        <f>E7+E8+E11+E12</f>
        <v>251</v>
      </c>
      <c r="F13" s="29">
        <f>F7+F8+F9+F11</f>
        <v>1105</v>
      </c>
    </row>
    <row r="14" spans="1:6" ht="15" thickTop="1" x14ac:dyDescent="0.35"/>
    <row r="19" spans="1:6" ht="15" customHeight="1" x14ac:dyDescent="0.35">
      <c r="A19" s="85"/>
      <c r="B19" s="174" t="s">
        <v>50</v>
      </c>
      <c r="C19" s="174"/>
      <c r="D19" s="85"/>
      <c r="E19" s="174" t="s">
        <v>51</v>
      </c>
      <c r="F19" s="174"/>
    </row>
    <row r="20" spans="1:6" ht="15" customHeight="1" thickBot="1" x14ac:dyDescent="0.4">
      <c r="A20" s="86"/>
      <c r="B20" s="168" t="s">
        <v>218</v>
      </c>
      <c r="C20" s="168"/>
      <c r="D20" s="85"/>
      <c r="E20" s="168" t="s">
        <v>218</v>
      </c>
      <c r="F20" s="168"/>
    </row>
    <row r="21" spans="1:6" ht="15" customHeight="1" x14ac:dyDescent="0.35">
      <c r="A21" s="23"/>
      <c r="B21" s="23"/>
      <c r="C21" s="23"/>
      <c r="D21" s="10"/>
      <c r="E21" s="23"/>
    </row>
    <row r="22" spans="1:6" ht="15" customHeight="1" x14ac:dyDescent="0.35">
      <c r="A22" s="18" t="s">
        <v>137</v>
      </c>
      <c r="B22" s="86"/>
      <c r="C22" s="13">
        <v>-35</v>
      </c>
      <c r="D22" s="72"/>
      <c r="F22" s="13" t="s">
        <v>11</v>
      </c>
    </row>
    <row r="23" spans="1:6" ht="15" customHeight="1" x14ac:dyDescent="0.35">
      <c r="A23" s="23" t="s">
        <v>219</v>
      </c>
      <c r="B23" s="86"/>
      <c r="C23" s="7">
        <v>24</v>
      </c>
      <c r="D23" s="55"/>
      <c r="F23" s="7" t="s">
        <v>11</v>
      </c>
    </row>
    <row r="24" spans="1:6" ht="15" customHeight="1" x14ac:dyDescent="0.35">
      <c r="A24" s="23" t="s">
        <v>220</v>
      </c>
      <c r="B24" s="23"/>
      <c r="C24" s="7" t="s">
        <v>11</v>
      </c>
      <c r="D24" s="55"/>
      <c r="F24" s="7" t="s">
        <v>11</v>
      </c>
    </row>
    <row r="25" spans="1:6" ht="15" customHeight="1" thickBot="1" x14ac:dyDescent="0.4">
      <c r="A25" s="23" t="s">
        <v>177</v>
      </c>
      <c r="B25" s="87"/>
      <c r="C25" s="8" t="s">
        <v>11</v>
      </c>
      <c r="D25" s="55"/>
      <c r="E25" s="33"/>
      <c r="F25" s="8" t="s">
        <v>11</v>
      </c>
    </row>
    <row r="26" spans="1:6" ht="15" customHeight="1" x14ac:dyDescent="0.35">
      <c r="A26" s="18" t="s">
        <v>138</v>
      </c>
      <c r="B26" s="86"/>
      <c r="C26" s="13">
        <v>-11</v>
      </c>
      <c r="D26" s="72"/>
      <c r="F26" s="13" t="s">
        <v>11</v>
      </c>
    </row>
    <row r="27" spans="1:6" ht="15" customHeight="1" x14ac:dyDescent="0.35">
      <c r="A27" s="23" t="s">
        <v>219</v>
      </c>
      <c r="B27" s="23"/>
      <c r="C27" s="7" t="s">
        <v>11</v>
      </c>
      <c r="D27" s="55"/>
      <c r="F27" s="7" t="s">
        <v>11</v>
      </c>
    </row>
    <row r="28" spans="1:6" ht="15" customHeight="1" x14ac:dyDescent="0.35">
      <c r="A28" s="23" t="s">
        <v>220</v>
      </c>
      <c r="B28" s="23"/>
      <c r="C28" s="7" t="s">
        <v>11</v>
      </c>
      <c r="D28" s="55"/>
      <c r="F28" s="7" t="s">
        <v>11</v>
      </c>
    </row>
    <row r="29" spans="1:6" ht="15" customHeight="1" thickBot="1" x14ac:dyDescent="0.4">
      <c r="A29" s="23" t="s">
        <v>177</v>
      </c>
      <c r="B29" s="88"/>
      <c r="C29" s="8">
        <v>-120</v>
      </c>
      <c r="D29" s="55"/>
      <c r="E29" s="33"/>
      <c r="F29" s="8">
        <v>-120</v>
      </c>
    </row>
    <row r="30" spans="1:6" ht="15.75" customHeight="1" thickBot="1" x14ac:dyDescent="0.4">
      <c r="A30" s="18" t="s">
        <v>391</v>
      </c>
      <c r="B30" s="12"/>
      <c r="C30" s="12">
        <f>C26+C29</f>
        <v>-131</v>
      </c>
      <c r="D30" s="72"/>
      <c r="E30" s="12"/>
      <c r="F30" s="12">
        <f>F29</f>
        <v>-120</v>
      </c>
    </row>
    <row r="31" spans="1:6" ht="15" thickTop="1" x14ac:dyDescent="0.35"/>
    <row r="36" spans="1:8" ht="36.75" customHeight="1" thickBot="1" x14ac:dyDescent="0.4">
      <c r="A36" s="169" t="s">
        <v>50</v>
      </c>
      <c r="B36" s="169" t="s">
        <v>221</v>
      </c>
      <c r="C36" s="168" t="s">
        <v>222</v>
      </c>
      <c r="D36" s="168"/>
      <c r="E36" s="168"/>
      <c r="F36" s="168"/>
      <c r="G36" s="168"/>
      <c r="H36" s="21" t="s">
        <v>27</v>
      </c>
    </row>
    <row r="37" spans="1:8" ht="36.75" customHeight="1" thickBot="1" x14ac:dyDescent="0.4">
      <c r="A37" s="169"/>
      <c r="B37" s="168"/>
      <c r="C37" s="3" t="s">
        <v>223</v>
      </c>
      <c r="D37" s="43" t="s">
        <v>224</v>
      </c>
      <c r="E37" s="43" t="s">
        <v>225</v>
      </c>
      <c r="F37" s="3" t="s">
        <v>226</v>
      </c>
      <c r="G37" s="3" t="s">
        <v>227</v>
      </c>
    </row>
    <row r="38" spans="1:8" ht="15" customHeight="1" x14ac:dyDescent="0.35">
      <c r="A38" s="89"/>
      <c r="B38" s="89"/>
      <c r="C38" s="89"/>
      <c r="D38" s="89"/>
      <c r="E38" s="81"/>
      <c r="F38" s="81"/>
      <c r="G38" s="89"/>
    </row>
    <row r="39" spans="1:8" ht="15" customHeight="1" x14ac:dyDescent="0.35">
      <c r="A39" s="45">
        <v>2019</v>
      </c>
      <c r="B39" s="35">
        <v>157</v>
      </c>
      <c r="C39" s="35">
        <v>327</v>
      </c>
      <c r="D39" s="35">
        <v>32</v>
      </c>
      <c r="E39" s="23">
        <v>41</v>
      </c>
      <c r="F39" s="23">
        <v>9</v>
      </c>
      <c r="G39" s="35">
        <v>86</v>
      </c>
      <c r="H39" s="35">
        <f>B39+C39+D39+E39+F39+G39</f>
        <v>652</v>
      </c>
    </row>
    <row r="40" spans="1:8" ht="15" customHeight="1" x14ac:dyDescent="0.35">
      <c r="A40" s="45">
        <v>2020</v>
      </c>
      <c r="B40" s="7">
        <v>11</v>
      </c>
      <c r="C40" s="7">
        <v>38</v>
      </c>
      <c r="D40" s="7">
        <v>4</v>
      </c>
      <c r="E40" s="23">
        <v>1</v>
      </c>
      <c r="F40" s="23">
        <v>6</v>
      </c>
      <c r="G40" s="7">
        <v>84</v>
      </c>
      <c r="H40" s="7">
        <f>B40+C40+D40+E40+F40+G40</f>
        <v>144</v>
      </c>
    </row>
    <row r="41" spans="1:8" ht="15" customHeight="1" x14ac:dyDescent="0.35"/>
    <row r="42" spans="1:8" ht="15" customHeight="1" x14ac:dyDescent="0.35"/>
    <row r="44" spans="1:8" ht="36.75" customHeight="1" thickBot="1" x14ac:dyDescent="0.4">
      <c r="A44" s="175"/>
      <c r="B44" s="169" t="s">
        <v>221</v>
      </c>
      <c r="C44" s="168" t="s">
        <v>222</v>
      </c>
      <c r="D44" s="168"/>
      <c r="E44" s="168"/>
      <c r="F44" s="168"/>
      <c r="G44" s="168"/>
      <c r="H44" s="169" t="s">
        <v>27</v>
      </c>
    </row>
    <row r="45" spans="1:8" ht="36.75" customHeight="1" thickBot="1" x14ac:dyDescent="0.4">
      <c r="A45" s="175"/>
      <c r="B45" s="168"/>
      <c r="C45" s="3" t="s">
        <v>223</v>
      </c>
      <c r="D45" s="3" t="s">
        <v>224</v>
      </c>
      <c r="E45" s="3" t="s">
        <v>225</v>
      </c>
      <c r="F45" s="3" t="s">
        <v>226</v>
      </c>
      <c r="G45" s="3" t="s">
        <v>227</v>
      </c>
      <c r="H45" s="168"/>
    </row>
    <row r="46" spans="1:8" ht="15" customHeight="1" x14ac:dyDescent="0.35">
      <c r="A46" s="89"/>
      <c r="B46" s="89"/>
      <c r="C46" s="89"/>
      <c r="D46" s="89"/>
      <c r="E46" s="89"/>
      <c r="F46" s="89"/>
      <c r="G46" s="89"/>
      <c r="H46" s="89"/>
    </row>
    <row r="47" spans="1:8" ht="15" customHeight="1" x14ac:dyDescent="0.35">
      <c r="A47" s="45">
        <v>2019</v>
      </c>
      <c r="B47" s="35">
        <v>99</v>
      </c>
      <c r="C47" s="35">
        <v>241</v>
      </c>
      <c r="D47" s="35">
        <v>14</v>
      </c>
      <c r="E47" s="35">
        <v>26</v>
      </c>
      <c r="F47" s="35">
        <v>3</v>
      </c>
      <c r="G47" s="35">
        <v>38</v>
      </c>
      <c r="H47" s="35">
        <v>421</v>
      </c>
    </row>
    <row r="48" spans="1:8" ht="15" customHeight="1" x14ac:dyDescent="0.35">
      <c r="A48" s="45">
        <v>2020</v>
      </c>
      <c r="B48" s="7">
        <v>3</v>
      </c>
      <c r="C48" s="7">
        <v>3</v>
      </c>
      <c r="D48" s="7">
        <v>3</v>
      </c>
      <c r="E48" s="7" t="s">
        <v>11</v>
      </c>
      <c r="F48" s="7">
        <v>3</v>
      </c>
      <c r="G48" s="7">
        <v>60</v>
      </c>
      <c r="H48" s="7">
        <f>B48+C48+D48+F48+G48</f>
        <v>72</v>
      </c>
    </row>
    <row r="49" ht="15" customHeight="1" x14ac:dyDescent="0.35"/>
    <row r="50" ht="15" customHeight="1" x14ac:dyDescent="0.35"/>
  </sheetData>
  <mergeCells count="13">
    <mergeCell ref="H44:H45"/>
    <mergeCell ref="C36:G36"/>
    <mergeCell ref="A36:A37"/>
    <mergeCell ref="B36:B37"/>
    <mergeCell ref="A44:A45"/>
    <mergeCell ref="B44:B45"/>
    <mergeCell ref="C44:G44"/>
    <mergeCell ref="B4:C4"/>
    <mergeCell ref="E4:F4"/>
    <mergeCell ref="B19:C19"/>
    <mergeCell ref="E19:F19"/>
    <mergeCell ref="B20:C20"/>
    <mergeCell ref="E20:F20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52E9D-4B0D-4680-9A13-DAA77671B3A9}">
  <dimension ref="A1:F24"/>
  <sheetViews>
    <sheetView topLeftCell="A19" zoomScale="96" zoomScaleNormal="96" workbookViewId="0">
      <selection activeCell="E23" sqref="E23"/>
    </sheetView>
  </sheetViews>
  <sheetFormatPr defaultRowHeight="14.5" x14ac:dyDescent="0.35"/>
  <cols>
    <col min="1" max="1" width="34.6328125" customWidth="1"/>
    <col min="2" max="3" width="11" customWidth="1"/>
    <col min="5" max="6" width="11" customWidth="1"/>
  </cols>
  <sheetData>
    <row r="1" spans="1:6" ht="15.5" x14ac:dyDescent="0.35">
      <c r="A1" s="70" t="s">
        <v>228</v>
      </c>
      <c r="B1" s="70"/>
    </row>
    <row r="4" spans="1:6" ht="15" thickBot="1" x14ac:dyDescent="0.4">
      <c r="A4" s="10"/>
      <c r="B4" s="173" t="s">
        <v>50</v>
      </c>
      <c r="C4" s="173"/>
      <c r="D4" s="36"/>
      <c r="E4" s="167" t="s">
        <v>51</v>
      </c>
      <c r="F4" s="167"/>
    </row>
    <row r="5" spans="1:6" ht="35" thickBot="1" x14ac:dyDescent="0.4">
      <c r="A5" s="10"/>
      <c r="B5" s="44" t="s">
        <v>390</v>
      </c>
      <c r="C5" s="44" t="s">
        <v>53</v>
      </c>
      <c r="D5" s="18"/>
      <c r="E5" s="44" t="s">
        <v>390</v>
      </c>
      <c r="F5" s="44" t="s">
        <v>53</v>
      </c>
    </row>
    <row r="6" spans="1:6" x14ac:dyDescent="0.35">
      <c r="A6" s="90"/>
      <c r="B6" s="91"/>
      <c r="C6" s="91"/>
      <c r="D6" s="92"/>
      <c r="E6" s="93"/>
      <c r="F6" s="93"/>
    </row>
    <row r="7" spans="1:6" ht="24" customHeight="1" x14ac:dyDescent="0.35">
      <c r="A7" s="20" t="s">
        <v>229</v>
      </c>
      <c r="B7" s="55"/>
      <c r="C7" s="55"/>
      <c r="D7" s="7"/>
      <c r="E7" s="7"/>
      <c r="F7" s="7"/>
    </row>
    <row r="8" spans="1:6" ht="39.9" customHeight="1" x14ac:dyDescent="0.35">
      <c r="A8" s="23" t="s">
        <v>230</v>
      </c>
      <c r="B8" s="56" t="s">
        <v>11</v>
      </c>
      <c r="C8" s="56">
        <v>261</v>
      </c>
      <c r="D8" s="7"/>
      <c r="E8" s="47" t="s">
        <v>11</v>
      </c>
      <c r="F8" s="47">
        <v>261</v>
      </c>
    </row>
    <row r="9" spans="1:6" ht="15" thickBot="1" x14ac:dyDescent="0.4">
      <c r="A9" s="6" t="s">
        <v>231</v>
      </c>
      <c r="B9" s="54" t="s">
        <v>11</v>
      </c>
      <c r="C9" s="54" t="s">
        <v>11</v>
      </c>
      <c r="D9" s="7"/>
      <c r="E9" s="48" t="s">
        <v>11</v>
      </c>
      <c r="F9" s="48" t="s">
        <v>11</v>
      </c>
    </row>
    <row r="10" spans="1:6" ht="24" customHeight="1" thickBot="1" x14ac:dyDescent="0.4">
      <c r="A10" s="96" t="s">
        <v>232</v>
      </c>
      <c r="B10" s="94" t="s">
        <v>11</v>
      </c>
      <c r="C10" s="94">
        <v>261</v>
      </c>
      <c r="D10" s="7"/>
      <c r="E10" s="15" t="s">
        <v>11</v>
      </c>
      <c r="F10" s="15">
        <v>261</v>
      </c>
    </row>
    <row r="11" spans="1:6" ht="24" customHeight="1" x14ac:dyDescent="0.35">
      <c r="A11" s="20" t="s">
        <v>233</v>
      </c>
      <c r="B11" s="55"/>
      <c r="C11" s="55"/>
      <c r="D11" s="7"/>
      <c r="E11" s="7"/>
      <c r="F11" s="7"/>
    </row>
    <row r="12" spans="1:6" ht="39.9" customHeight="1" thickBot="1" x14ac:dyDescent="0.4">
      <c r="A12" s="23" t="s">
        <v>234</v>
      </c>
      <c r="B12" s="54" t="s">
        <v>11</v>
      </c>
      <c r="C12" s="54" t="s">
        <v>11</v>
      </c>
      <c r="D12" s="7"/>
      <c r="E12" s="48" t="s">
        <v>11</v>
      </c>
      <c r="F12" s="48" t="s">
        <v>11</v>
      </c>
    </row>
    <row r="13" spans="1:6" ht="24" customHeight="1" thickBot="1" x14ac:dyDescent="0.4">
      <c r="A13" s="20" t="s">
        <v>235</v>
      </c>
      <c r="B13" s="94" t="s">
        <v>11</v>
      </c>
      <c r="C13" s="94" t="s">
        <v>11</v>
      </c>
      <c r="D13" s="7"/>
      <c r="E13" s="15" t="s">
        <v>11</v>
      </c>
      <c r="F13" s="15" t="s">
        <v>11</v>
      </c>
    </row>
    <row r="14" spans="1:6" ht="15" thickBot="1" x14ac:dyDescent="0.4">
      <c r="A14" s="6"/>
      <c r="B14" s="53"/>
      <c r="C14" s="53"/>
      <c r="D14" s="7"/>
      <c r="E14" s="8"/>
      <c r="F14" s="8"/>
    </row>
    <row r="15" spans="1:6" ht="15" thickBot="1" x14ac:dyDescent="0.4">
      <c r="A15" s="1" t="s">
        <v>236</v>
      </c>
      <c r="B15" s="64" t="s">
        <v>11</v>
      </c>
      <c r="C15" s="64">
        <v>261</v>
      </c>
      <c r="D15" s="7"/>
      <c r="E15" s="12" t="s">
        <v>11</v>
      </c>
      <c r="F15" s="12">
        <v>261</v>
      </c>
    </row>
    <row r="16" spans="1:6" ht="15" thickTop="1" x14ac:dyDescent="0.35">
      <c r="A16" s="10"/>
    </row>
    <row r="17" spans="1:6" x14ac:dyDescent="0.35">
      <c r="A17" s="10"/>
    </row>
    <row r="18" spans="1:6" ht="15" thickBot="1" x14ac:dyDescent="0.4">
      <c r="A18" s="85"/>
      <c r="B18" s="173" t="s">
        <v>50</v>
      </c>
      <c r="C18" s="173"/>
      <c r="D18" s="86"/>
      <c r="E18" s="167" t="s">
        <v>51</v>
      </c>
      <c r="F18" s="167"/>
    </row>
    <row r="19" spans="1:6" ht="35" thickBot="1" x14ac:dyDescent="0.4">
      <c r="A19" s="85"/>
      <c r="B19" s="44" t="s">
        <v>390</v>
      </c>
      <c r="C19" s="44" t="s">
        <v>53</v>
      </c>
      <c r="D19" s="86"/>
      <c r="E19" s="44" t="s">
        <v>390</v>
      </c>
      <c r="F19" s="44" t="s">
        <v>53</v>
      </c>
    </row>
    <row r="20" spans="1:6" x14ac:dyDescent="0.35">
      <c r="A20" s="85"/>
      <c r="B20" s="42"/>
      <c r="C20" s="42"/>
      <c r="D20" s="97"/>
      <c r="E20" s="42"/>
      <c r="F20" s="42"/>
    </row>
    <row r="21" spans="1:6" ht="24" customHeight="1" x14ac:dyDescent="0.35">
      <c r="A21" s="20" t="s">
        <v>237</v>
      </c>
      <c r="B21" s="55"/>
      <c r="C21" s="55"/>
      <c r="D21" s="97"/>
      <c r="E21" s="7"/>
      <c r="F21" s="7"/>
    </row>
    <row r="22" spans="1:6" ht="39.9" customHeight="1" thickBot="1" x14ac:dyDescent="0.4">
      <c r="A22" s="23" t="s">
        <v>230</v>
      </c>
      <c r="B22" s="56">
        <v>495</v>
      </c>
      <c r="C22" s="56" t="s">
        <v>11</v>
      </c>
      <c r="D22" s="25"/>
      <c r="E22" s="99">
        <v>495</v>
      </c>
      <c r="F22" s="99" t="s">
        <v>11</v>
      </c>
    </row>
    <row r="23" spans="1:6" ht="24" customHeight="1" thickBot="1" x14ac:dyDescent="0.4">
      <c r="A23" s="20" t="s">
        <v>238</v>
      </c>
      <c r="B23" s="95">
        <f>B22</f>
        <v>495</v>
      </c>
      <c r="C23" s="95" t="s">
        <v>11</v>
      </c>
      <c r="D23" s="26"/>
      <c r="E23" s="102">
        <f>E22</f>
        <v>495</v>
      </c>
      <c r="F23" s="102" t="s">
        <v>11</v>
      </c>
    </row>
    <row r="24" spans="1:6" ht="15" thickTop="1" x14ac:dyDescent="0.35"/>
  </sheetData>
  <mergeCells count="4">
    <mergeCell ref="B4:C4"/>
    <mergeCell ref="E4:F4"/>
    <mergeCell ref="B18:C18"/>
    <mergeCell ref="E18:F1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9BBF-7437-4037-A248-F92394A9F64F}">
  <dimension ref="A1:F12"/>
  <sheetViews>
    <sheetView topLeftCell="A4" workbookViewId="0">
      <selection activeCell="F11" sqref="F11"/>
    </sheetView>
  </sheetViews>
  <sheetFormatPr defaultRowHeight="14.5" x14ac:dyDescent="0.35"/>
  <cols>
    <col min="1" max="1" width="34.6328125" customWidth="1"/>
    <col min="2" max="3" width="11" customWidth="1"/>
    <col min="5" max="6" width="11" customWidth="1"/>
  </cols>
  <sheetData>
    <row r="1" spans="1:6" s="115" customFormat="1" ht="15.5" x14ac:dyDescent="0.35">
      <c r="A1" s="70" t="s">
        <v>239</v>
      </c>
      <c r="B1" s="70"/>
    </row>
    <row r="3" spans="1:6" x14ac:dyDescent="0.35">
      <c r="A3" s="10"/>
    </row>
    <row r="4" spans="1:6" ht="15" thickBot="1" x14ac:dyDescent="0.4">
      <c r="A4" s="10"/>
      <c r="B4" s="173" t="s">
        <v>50</v>
      </c>
      <c r="C4" s="173"/>
      <c r="D4" s="18"/>
      <c r="E4" s="167" t="s">
        <v>51</v>
      </c>
      <c r="F4" s="167"/>
    </row>
    <row r="5" spans="1:6" ht="36.75" customHeight="1" thickBot="1" x14ac:dyDescent="0.4">
      <c r="A5" s="10"/>
      <c r="B5" s="44" t="s">
        <v>390</v>
      </c>
      <c r="C5" s="44" t="s">
        <v>53</v>
      </c>
      <c r="D5" s="117"/>
      <c r="E5" s="44" t="s">
        <v>390</v>
      </c>
      <c r="F5" s="44" t="s">
        <v>53</v>
      </c>
    </row>
    <row r="6" spans="1:6" ht="15" customHeight="1" x14ac:dyDescent="0.35">
      <c r="A6" s="90"/>
      <c r="B6" s="91"/>
      <c r="C6" s="91"/>
      <c r="D6" s="116"/>
      <c r="E6" s="93"/>
      <c r="F6" s="93"/>
    </row>
    <row r="7" spans="1:6" ht="15" customHeight="1" x14ac:dyDescent="0.35">
      <c r="A7" s="10" t="s">
        <v>240</v>
      </c>
      <c r="B7" s="110">
        <v>3037</v>
      </c>
      <c r="C7" s="110">
        <v>4489</v>
      </c>
      <c r="D7" s="7"/>
      <c r="E7" s="25">
        <v>187</v>
      </c>
      <c r="F7" s="25">
        <v>1375</v>
      </c>
    </row>
    <row r="8" spans="1:6" ht="15" customHeight="1" x14ac:dyDescent="0.35">
      <c r="A8" s="10" t="s">
        <v>241</v>
      </c>
      <c r="B8" s="55">
        <v>28</v>
      </c>
      <c r="C8" s="55">
        <v>65</v>
      </c>
      <c r="D8" s="7"/>
      <c r="E8" s="7">
        <v>16</v>
      </c>
      <c r="F8" s="35">
        <v>16</v>
      </c>
    </row>
    <row r="9" spans="1:6" ht="15" customHeight="1" x14ac:dyDescent="0.35">
      <c r="A9" s="10" t="s">
        <v>242</v>
      </c>
      <c r="B9" s="55" t="s">
        <v>11</v>
      </c>
      <c r="C9" s="55" t="s">
        <v>11</v>
      </c>
      <c r="D9" s="7"/>
      <c r="E9" s="7" t="s">
        <v>11</v>
      </c>
      <c r="F9" s="35" t="s">
        <v>11</v>
      </c>
    </row>
    <row r="10" spans="1:6" ht="15" customHeight="1" thickBot="1" x14ac:dyDescent="0.4">
      <c r="A10" s="10" t="s">
        <v>73</v>
      </c>
      <c r="B10" s="106">
        <v>2300</v>
      </c>
      <c r="C10" s="106">
        <v>2300</v>
      </c>
      <c r="D10" s="7"/>
      <c r="E10" s="27">
        <v>2300</v>
      </c>
      <c r="F10" s="27">
        <v>2300</v>
      </c>
    </row>
    <row r="11" spans="1:6" ht="15.75" customHeight="1" thickBot="1" x14ac:dyDescent="0.4">
      <c r="A11" s="10"/>
      <c r="B11" s="112">
        <f>B7+B8+B10</f>
        <v>5365</v>
      </c>
      <c r="C11" s="112">
        <f>C7+C8+C10</f>
        <v>6854</v>
      </c>
      <c r="D11" s="7"/>
      <c r="E11" s="29">
        <f>E7+E8+E10</f>
        <v>2503</v>
      </c>
      <c r="F11" s="29">
        <f>F7+F8+F10</f>
        <v>3691</v>
      </c>
    </row>
    <row r="12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BCE3-4419-40EA-A0E3-3B432385AC5C}">
  <dimension ref="A1:F57"/>
  <sheetViews>
    <sheetView topLeftCell="A55" workbookViewId="0">
      <selection activeCell="F56" sqref="F56"/>
    </sheetView>
  </sheetViews>
  <sheetFormatPr defaultRowHeight="14.5" x14ac:dyDescent="0.35"/>
  <cols>
    <col min="1" max="1" width="34.6328125" customWidth="1"/>
    <col min="2" max="3" width="11" customWidth="1"/>
    <col min="5" max="6" width="11" customWidth="1"/>
  </cols>
  <sheetData>
    <row r="1" spans="1:6" s="115" customFormat="1" ht="15.5" x14ac:dyDescent="0.35">
      <c r="A1" s="70" t="s">
        <v>243</v>
      </c>
      <c r="B1" s="70"/>
    </row>
    <row r="2" spans="1:6" ht="15" customHeight="1" x14ac:dyDescent="0.35"/>
    <row r="3" spans="1:6" ht="15" customHeight="1" x14ac:dyDescent="0.35">
      <c r="A3" s="10"/>
    </row>
    <row r="4" spans="1:6" ht="15" thickBot="1" x14ac:dyDescent="0.4">
      <c r="A4" s="85"/>
      <c r="B4" s="173" t="s">
        <v>50</v>
      </c>
      <c r="C4" s="173"/>
      <c r="D4" s="21"/>
      <c r="E4" s="173" t="s">
        <v>51</v>
      </c>
      <c r="F4" s="173"/>
    </row>
    <row r="5" spans="1:6" ht="35" thickBot="1" x14ac:dyDescent="0.4">
      <c r="A5" s="85"/>
      <c r="B5" s="44" t="s">
        <v>390</v>
      </c>
      <c r="C5" s="44" t="s">
        <v>53</v>
      </c>
      <c r="D5" s="40"/>
      <c r="E5" s="44" t="s">
        <v>390</v>
      </c>
      <c r="F5" s="44" t="s">
        <v>53</v>
      </c>
    </row>
    <row r="6" spans="1:6" ht="15" customHeight="1" x14ac:dyDescent="0.35">
      <c r="A6" s="85"/>
      <c r="B6" s="85"/>
      <c r="C6" s="85"/>
      <c r="D6" s="97"/>
      <c r="E6" s="85"/>
      <c r="F6" s="85"/>
    </row>
    <row r="7" spans="1:6" ht="15" customHeight="1" x14ac:dyDescent="0.35">
      <c r="A7" s="1" t="s">
        <v>244</v>
      </c>
      <c r="B7" s="85"/>
      <c r="C7" s="85"/>
      <c r="D7" s="86"/>
      <c r="E7" s="85"/>
      <c r="F7" s="85"/>
    </row>
    <row r="8" spans="1:6" ht="24" customHeight="1" x14ac:dyDescent="0.35">
      <c r="A8" s="23" t="s">
        <v>245</v>
      </c>
      <c r="B8" s="110">
        <v>6000</v>
      </c>
      <c r="C8" s="110">
        <v>6000</v>
      </c>
      <c r="D8" s="86"/>
      <c r="E8" s="110">
        <v>6000</v>
      </c>
      <c r="F8" s="110">
        <v>6000</v>
      </c>
    </row>
    <row r="9" spans="1:6" ht="24" customHeight="1" x14ac:dyDescent="0.35">
      <c r="A9" s="23" t="s">
        <v>395</v>
      </c>
      <c r="B9" s="110">
        <v>5000</v>
      </c>
      <c r="C9" s="110" t="s">
        <v>11</v>
      </c>
      <c r="D9" s="86"/>
      <c r="E9" s="110">
        <v>5000</v>
      </c>
      <c r="F9" s="110" t="s">
        <v>11</v>
      </c>
    </row>
    <row r="10" spans="1:6" ht="24" customHeight="1" x14ac:dyDescent="0.35">
      <c r="A10" s="23" t="s">
        <v>396</v>
      </c>
      <c r="B10" s="110">
        <v>1000</v>
      </c>
      <c r="C10" s="110" t="s">
        <v>11</v>
      </c>
      <c r="D10" s="86"/>
      <c r="E10" s="110" t="s">
        <v>11</v>
      </c>
      <c r="F10" s="110" t="s">
        <v>11</v>
      </c>
    </row>
    <row r="11" spans="1:6" ht="24" customHeight="1" x14ac:dyDescent="0.35">
      <c r="A11" s="23" t="s">
        <v>246</v>
      </c>
      <c r="B11" s="110" t="s">
        <v>11</v>
      </c>
      <c r="C11" s="110" t="s">
        <v>11</v>
      </c>
      <c r="D11" s="86"/>
      <c r="E11" s="110">
        <v>6500</v>
      </c>
      <c r="F11" s="110">
        <v>7000</v>
      </c>
    </row>
    <row r="12" spans="1:6" ht="24" customHeight="1" x14ac:dyDescent="0.35">
      <c r="A12" s="23" t="s">
        <v>397</v>
      </c>
      <c r="B12" s="110">
        <v>1000</v>
      </c>
      <c r="C12" s="110" t="s">
        <v>11</v>
      </c>
      <c r="D12" s="86"/>
      <c r="E12" s="110">
        <v>1000</v>
      </c>
      <c r="F12" s="110" t="s">
        <v>11</v>
      </c>
    </row>
    <row r="13" spans="1:6" ht="24" customHeight="1" thickBot="1" x14ac:dyDescent="0.4">
      <c r="A13" s="23" t="s">
        <v>398</v>
      </c>
      <c r="B13" s="110">
        <v>1116</v>
      </c>
      <c r="C13" s="55" t="s">
        <v>11</v>
      </c>
      <c r="D13" s="7"/>
      <c r="E13" s="110">
        <v>1091</v>
      </c>
      <c r="F13" s="110" t="s">
        <v>11</v>
      </c>
    </row>
    <row r="14" spans="1:6" ht="15" customHeight="1" x14ac:dyDescent="0.35">
      <c r="A14" s="23" t="s">
        <v>247</v>
      </c>
      <c r="B14" s="118">
        <f>B8+B9+B10+B12+B13</f>
        <v>14116</v>
      </c>
      <c r="C14" s="118">
        <f>C8</f>
        <v>6000</v>
      </c>
      <c r="D14" s="86"/>
      <c r="E14" s="118">
        <f>E8+E9+E11+E12+E13</f>
        <v>19591</v>
      </c>
      <c r="F14" s="118">
        <f>F8+F11</f>
        <v>13000</v>
      </c>
    </row>
    <row r="15" spans="1:6" ht="24" customHeight="1" thickBot="1" x14ac:dyDescent="0.4">
      <c r="A15" s="23" t="s">
        <v>248</v>
      </c>
      <c r="B15" s="106">
        <v>-3061</v>
      </c>
      <c r="C15" s="106">
        <v>-2000</v>
      </c>
      <c r="D15" s="86"/>
      <c r="E15" s="106">
        <v>-2699</v>
      </c>
      <c r="F15" s="106">
        <v>-2000</v>
      </c>
    </row>
    <row r="16" spans="1:6" ht="15.75" customHeight="1" thickBot="1" x14ac:dyDescent="0.4">
      <c r="A16" s="85"/>
      <c r="B16" s="112">
        <f>B14+B15</f>
        <v>11055</v>
      </c>
      <c r="C16" s="112">
        <f>C14+C15</f>
        <v>4000</v>
      </c>
      <c r="D16" s="86"/>
      <c r="E16" s="112">
        <f>E14+E15</f>
        <v>16892</v>
      </c>
      <c r="F16" s="112">
        <f>F14+F15</f>
        <v>11000</v>
      </c>
    </row>
    <row r="17" spans="1:6" ht="15" customHeight="1" thickTop="1" x14ac:dyDescent="0.35">
      <c r="A17" s="1" t="s">
        <v>249</v>
      </c>
      <c r="B17" s="55"/>
      <c r="C17" s="85"/>
      <c r="D17" s="86"/>
      <c r="E17" s="55"/>
      <c r="F17" s="85"/>
    </row>
    <row r="18" spans="1:6" ht="24" customHeight="1" x14ac:dyDescent="0.35">
      <c r="A18" s="23" t="s">
        <v>250</v>
      </c>
      <c r="B18" s="55" t="s">
        <v>11</v>
      </c>
      <c r="C18" s="55" t="s">
        <v>11</v>
      </c>
      <c r="D18" s="86"/>
      <c r="E18" s="110">
        <v>1300</v>
      </c>
      <c r="F18" s="110" t="s">
        <v>11</v>
      </c>
    </row>
    <row r="19" spans="1:6" ht="24" customHeight="1" x14ac:dyDescent="0.35">
      <c r="A19" s="23" t="s">
        <v>399</v>
      </c>
      <c r="B19" s="110">
        <v>2737</v>
      </c>
      <c r="C19" s="110"/>
      <c r="D19" s="152"/>
      <c r="E19" s="110">
        <v>2737</v>
      </c>
      <c r="F19" s="110"/>
    </row>
    <row r="20" spans="1:6" ht="15" thickBot="1" x14ac:dyDescent="0.4">
      <c r="A20" s="10" t="s">
        <v>400</v>
      </c>
      <c r="B20" s="106">
        <v>3061</v>
      </c>
      <c r="C20" s="106">
        <v>2000</v>
      </c>
      <c r="D20" s="86"/>
      <c r="E20" s="106">
        <v>2699</v>
      </c>
      <c r="F20" s="106">
        <v>2000</v>
      </c>
    </row>
    <row r="21" spans="1:6" ht="15.75" customHeight="1" thickBot="1" x14ac:dyDescent="0.4">
      <c r="A21" s="85"/>
      <c r="B21" s="112">
        <f>B19+B20</f>
        <v>5798</v>
      </c>
      <c r="C21" s="112">
        <v>2000</v>
      </c>
      <c r="D21" s="86"/>
      <c r="E21" s="112">
        <f>E18+E19+E20</f>
        <v>6736</v>
      </c>
      <c r="F21" s="112">
        <f>F20</f>
        <v>2000</v>
      </c>
    </row>
    <row r="22" spans="1:6" ht="15" thickTop="1" x14ac:dyDescent="0.35">
      <c r="A22" s="1"/>
    </row>
    <row r="27" spans="1:6" ht="15" thickBot="1" x14ac:dyDescent="0.4">
      <c r="A27" s="10"/>
      <c r="B27" s="171" t="s">
        <v>50</v>
      </c>
      <c r="C27" s="171"/>
      <c r="E27" s="171" t="s">
        <v>51</v>
      </c>
      <c r="F27" s="171"/>
    </row>
    <row r="28" spans="1:6" ht="15" thickBot="1" x14ac:dyDescent="0.4">
      <c r="A28" s="10"/>
      <c r="B28" s="68">
        <v>2020</v>
      </c>
      <c r="C28" s="68">
        <v>2019</v>
      </c>
      <c r="E28" s="68">
        <v>2020</v>
      </c>
      <c r="F28" s="68">
        <v>2019</v>
      </c>
    </row>
    <row r="29" spans="1:6" ht="15" customHeight="1" x14ac:dyDescent="0.35">
      <c r="A29" s="10"/>
      <c r="B29" s="55"/>
      <c r="C29" s="55"/>
      <c r="E29" s="55"/>
      <c r="F29" s="55"/>
    </row>
    <row r="30" spans="1:6" ht="15" customHeight="1" x14ac:dyDescent="0.35">
      <c r="A30" s="10" t="s">
        <v>251</v>
      </c>
      <c r="B30" s="153">
        <v>0.04</v>
      </c>
      <c r="C30" s="55" t="s">
        <v>11</v>
      </c>
      <c r="E30" s="153">
        <v>0.04</v>
      </c>
      <c r="F30" s="55" t="s">
        <v>11</v>
      </c>
    </row>
    <row r="31" spans="1:6" ht="15" customHeight="1" x14ac:dyDescent="0.35">
      <c r="A31" s="10" t="s">
        <v>252</v>
      </c>
      <c r="B31" s="55" t="s">
        <v>401</v>
      </c>
      <c r="C31" s="55" t="s">
        <v>253</v>
      </c>
      <c r="E31" s="55" t="s">
        <v>401</v>
      </c>
      <c r="F31" s="55" t="s">
        <v>253</v>
      </c>
    </row>
    <row r="37" spans="1:6" ht="15" thickBot="1" x14ac:dyDescent="0.4">
      <c r="A37" s="79"/>
      <c r="B37" s="173" t="s">
        <v>50</v>
      </c>
      <c r="C37" s="173"/>
      <c r="D37" s="36"/>
      <c r="E37" s="167" t="s">
        <v>51</v>
      </c>
      <c r="F37" s="167"/>
    </row>
    <row r="38" spans="1:6" ht="36.75" customHeight="1" thickBot="1" x14ac:dyDescent="0.4">
      <c r="A38" s="1" t="s">
        <v>254</v>
      </c>
      <c r="B38" s="44" t="s">
        <v>390</v>
      </c>
      <c r="C38" s="44" t="s">
        <v>53</v>
      </c>
      <c r="D38" s="42"/>
      <c r="E38" s="44" t="s">
        <v>390</v>
      </c>
      <c r="F38" s="44" t="s">
        <v>53</v>
      </c>
    </row>
    <row r="39" spans="1:6" ht="15" customHeight="1" x14ac:dyDescent="0.35">
      <c r="A39" s="10"/>
      <c r="B39" s="10"/>
      <c r="C39" s="10"/>
      <c r="D39" s="83"/>
      <c r="E39" s="23"/>
      <c r="F39" s="23"/>
    </row>
    <row r="40" spans="1:6" ht="15" customHeight="1" x14ac:dyDescent="0.35">
      <c r="A40" s="120">
        <v>2020</v>
      </c>
      <c r="B40" s="55" t="s">
        <v>11</v>
      </c>
      <c r="C40" s="110">
        <v>2000</v>
      </c>
      <c r="D40" s="7"/>
      <c r="E40" s="7" t="s">
        <v>11</v>
      </c>
      <c r="F40" s="25">
        <v>2000</v>
      </c>
    </row>
    <row r="41" spans="1:6" ht="15" customHeight="1" x14ac:dyDescent="0.35">
      <c r="A41" s="120">
        <v>2021</v>
      </c>
      <c r="B41" s="110">
        <v>5772</v>
      </c>
      <c r="C41" s="110">
        <v>2000</v>
      </c>
      <c r="D41" s="7"/>
      <c r="E41" s="25">
        <v>6736</v>
      </c>
      <c r="F41" s="25">
        <v>2000</v>
      </c>
    </row>
    <row r="42" spans="1:6" ht="15" customHeight="1" x14ac:dyDescent="0.35">
      <c r="A42" s="120">
        <v>2022</v>
      </c>
      <c r="B42" s="110">
        <v>7501</v>
      </c>
      <c r="C42" s="110">
        <v>2000</v>
      </c>
      <c r="D42" s="7"/>
      <c r="E42" s="25">
        <v>6995</v>
      </c>
      <c r="F42" s="25">
        <v>2000</v>
      </c>
    </row>
    <row r="43" spans="1:6" ht="15" customHeight="1" x14ac:dyDescent="0.35">
      <c r="A43" s="120">
        <v>2023</v>
      </c>
      <c r="B43" s="110">
        <v>2994</v>
      </c>
      <c r="C43" s="110" t="s">
        <v>11</v>
      </c>
      <c r="D43" s="7"/>
      <c r="E43" s="25">
        <v>2821</v>
      </c>
      <c r="F43" s="25" t="s">
        <v>11</v>
      </c>
    </row>
    <row r="44" spans="1:6" ht="15" customHeight="1" thickBot="1" x14ac:dyDescent="0.4">
      <c r="A44" s="10" t="s">
        <v>255</v>
      </c>
      <c r="B44" s="53">
        <v>586</v>
      </c>
      <c r="C44" s="53" t="s">
        <v>11</v>
      </c>
      <c r="D44" s="7"/>
      <c r="E44" s="27">
        <v>7076</v>
      </c>
      <c r="F44" s="27">
        <v>7000</v>
      </c>
    </row>
    <row r="45" spans="1:6" ht="15.75" customHeight="1" thickBot="1" x14ac:dyDescent="0.4">
      <c r="A45" s="10"/>
      <c r="B45" s="112">
        <f>B41+B42+B43+B44</f>
        <v>16853</v>
      </c>
      <c r="C45" s="112">
        <f>C40+C41+C42</f>
        <v>6000</v>
      </c>
      <c r="D45" s="7"/>
      <c r="E45" s="29">
        <f>E41+E42+E43+E44</f>
        <v>23628</v>
      </c>
      <c r="F45" s="29">
        <f>F40+F41+F42+F44</f>
        <v>13000</v>
      </c>
    </row>
    <row r="46" spans="1:6" ht="15" thickTop="1" x14ac:dyDescent="0.35"/>
    <row r="51" spans="1:6" ht="15" thickBot="1" x14ac:dyDescent="0.4">
      <c r="A51" s="51"/>
      <c r="B51" s="173" t="s">
        <v>50</v>
      </c>
      <c r="C51" s="173"/>
      <c r="D51" s="21"/>
      <c r="E51" s="173" t="s">
        <v>51</v>
      </c>
      <c r="F51" s="173"/>
    </row>
    <row r="52" spans="1:6" ht="36.75" customHeight="1" thickBot="1" x14ac:dyDescent="0.4">
      <c r="A52" s="51"/>
      <c r="B52" s="44" t="s">
        <v>390</v>
      </c>
      <c r="C52" s="44" t="s">
        <v>53</v>
      </c>
      <c r="D52" s="21"/>
      <c r="E52" s="44" t="s">
        <v>390</v>
      </c>
      <c r="F52" s="44" t="s">
        <v>53</v>
      </c>
    </row>
    <row r="53" spans="1:6" ht="15" customHeight="1" x14ac:dyDescent="0.35">
      <c r="A53" s="10"/>
      <c r="B53" s="10"/>
      <c r="C53" s="10"/>
      <c r="D53" s="23"/>
      <c r="E53" s="10"/>
      <c r="F53" s="10"/>
    </row>
    <row r="54" spans="1:6" ht="15" customHeight="1" x14ac:dyDescent="0.35">
      <c r="A54" s="10" t="s">
        <v>256</v>
      </c>
      <c r="B54" s="55"/>
      <c r="C54" s="55"/>
      <c r="D54" s="7"/>
      <c r="E54" s="55"/>
      <c r="F54" s="55"/>
    </row>
    <row r="55" spans="1:6" ht="15" customHeight="1" thickBot="1" x14ac:dyDescent="0.4">
      <c r="A55" s="10" t="s">
        <v>257</v>
      </c>
      <c r="B55" s="110">
        <v>16853</v>
      </c>
      <c r="C55" s="110">
        <v>6000</v>
      </c>
      <c r="D55" s="7"/>
      <c r="E55" s="110">
        <v>23628</v>
      </c>
      <c r="F55" s="110">
        <v>13000</v>
      </c>
    </row>
    <row r="56" spans="1:6" ht="15.75" customHeight="1" thickBot="1" x14ac:dyDescent="0.4">
      <c r="A56" s="10"/>
      <c r="B56" s="121">
        <f>B55</f>
        <v>16853</v>
      </c>
      <c r="C56" s="121">
        <v>6000</v>
      </c>
      <c r="D56" s="7"/>
      <c r="E56" s="121">
        <f>E55</f>
        <v>23628</v>
      </c>
      <c r="F56" s="121">
        <v>13000</v>
      </c>
    </row>
    <row r="57" spans="1:6" ht="15" thickTop="1" x14ac:dyDescent="0.35"/>
  </sheetData>
  <mergeCells count="8">
    <mergeCell ref="B51:C51"/>
    <mergeCell ref="E51:F51"/>
    <mergeCell ref="B4:C4"/>
    <mergeCell ref="E4:F4"/>
    <mergeCell ref="B27:C27"/>
    <mergeCell ref="B37:C37"/>
    <mergeCell ref="E37:F37"/>
    <mergeCell ref="E27:F27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6F78-CEFC-4309-A32D-566854A1B3DC}">
  <dimension ref="A1:F11"/>
  <sheetViews>
    <sheetView workbookViewId="0">
      <selection activeCell="F10" sqref="F10"/>
    </sheetView>
  </sheetViews>
  <sheetFormatPr defaultRowHeight="14.5" x14ac:dyDescent="0.35"/>
  <cols>
    <col min="1" max="1" width="34.6328125" customWidth="1"/>
    <col min="2" max="3" width="11" customWidth="1"/>
    <col min="5" max="6" width="11" customWidth="1"/>
  </cols>
  <sheetData>
    <row r="1" spans="1:6" s="115" customFormat="1" ht="15.5" x14ac:dyDescent="0.35">
      <c r="A1" s="70" t="s">
        <v>258</v>
      </c>
      <c r="B1" s="70"/>
    </row>
    <row r="4" spans="1:6" ht="15" thickBot="1" x14ac:dyDescent="0.4">
      <c r="A4" s="10"/>
      <c r="B4" s="173" t="s">
        <v>50</v>
      </c>
      <c r="C4" s="173"/>
      <c r="D4" s="36"/>
      <c r="E4" s="167" t="s">
        <v>51</v>
      </c>
      <c r="F4" s="167"/>
    </row>
    <row r="5" spans="1:6" ht="35" thickBot="1" x14ac:dyDescent="0.4">
      <c r="A5" s="1"/>
      <c r="B5" s="44" t="s">
        <v>390</v>
      </c>
      <c r="C5" s="44" t="s">
        <v>53</v>
      </c>
      <c r="D5" s="42"/>
      <c r="E5" s="44" t="s">
        <v>390</v>
      </c>
      <c r="F5" s="44" t="s">
        <v>53</v>
      </c>
    </row>
    <row r="6" spans="1:6" ht="15" customHeight="1" x14ac:dyDescent="0.35">
      <c r="A6" s="10"/>
      <c r="B6" s="10"/>
      <c r="C6" s="10"/>
      <c r="D6" s="83"/>
      <c r="E6" s="23"/>
      <c r="F6" s="23"/>
    </row>
    <row r="7" spans="1:6" ht="15" customHeight="1" x14ac:dyDescent="0.35">
      <c r="A7" s="10" t="s">
        <v>259</v>
      </c>
      <c r="B7" s="55">
        <v>495</v>
      </c>
      <c r="C7" s="55">
        <v>136</v>
      </c>
      <c r="D7" s="7"/>
      <c r="E7" s="7">
        <v>292</v>
      </c>
      <c r="F7" s="35">
        <v>59</v>
      </c>
    </row>
    <row r="8" spans="1:6" ht="15" customHeight="1" x14ac:dyDescent="0.35">
      <c r="A8" s="10" t="s">
        <v>260</v>
      </c>
      <c r="B8" s="55">
        <v>60</v>
      </c>
      <c r="C8" s="55">
        <v>435</v>
      </c>
      <c r="D8" s="7"/>
      <c r="E8" s="7">
        <v>5</v>
      </c>
      <c r="F8" s="35">
        <v>370</v>
      </c>
    </row>
    <row r="9" spans="1:6" ht="15" customHeight="1" thickBot="1" x14ac:dyDescent="0.4">
      <c r="A9" s="10" t="s">
        <v>261</v>
      </c>
      <c r="B9" s="53">
        <v>623</v>
      </c>
      <c r="C9" s="106">
        <v>1664</v>
      </c>
      <c r="D9" s="7"/>
      <c r="E9" s="8">
        <v>383</v>
      </c>
      <c r="F9" s="8">
        <v>968</v>
      </c>
    </row>
    <row r="10" spans="1:6" ht="15.75" customHeight="1" thickBot="1" x14ac:dyDescent="0.4">
      <c r="A10" s="10"/>
      <c r="B10" s="29">
        <f>B7+B8+B9</f>
        <v>1178</v>
      </c>
      <c r="C10" s="29">
        <f>C7+C8+C9</f>
        <v>2235</v>
      </c>
      <c r="D10" s="7"/>
      <c r="E10" s="29">
        <f>E7+E8+E9</f>
        <v>680</v>
      </c>
      <c r="F10" s="29">
        <v>1397</v>
      </c>
    </row>
    <row r="11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8E65-2085-4070-9FF5-F6D1A39165D0}">
  <dimension ref="A1:F12"/>
  <sheetViews>
    <sheetView topLeftCell="A4" workbookViewId="0">
      <selection activeCell="F11" sqref="F11"/>
    </sheetView>
  </sheetViews>
  <sheetFormatPr defaultRowHeight="14.5" x14ac:dyDescent="0.35"/>
  <cols>
    <col min="1" max="1" width="34.6328125" customWidth="1"/>
    <col min="2" max="3" width="11" customWidth="1"/>
    <col min="5" max="6" width="11" customWidth="1"/>
  </cols>
  <sheetData>
    <row r="1" spans="1:6" s="115" customFormat="1" ht="15.5" x14ac:dyDescent="0.35">
      <c r="A1" s="70" t="s">
        <v>262</v>
      </c>
      <c r="B1" s="70"/>
    </row>
    <row r="4" spans="1:6" ht="15" thickBot="1" x14ac:dyDescent="0.4">
      <c r="A4" s="10"/>
      <c r="B4" s="171" t="s">
        <v>50</v>
      </c>
      <c r="C4" s="171"/>
      <c r="D4" s="21"/>
      <c r="E4" s="171" t="s">
        <v>51</v>
      </c>
      <c r="F4" s="171"/>
    </row>
    <row r="5" spans="1:6" ht="15" thickBot="1" x14ac:dyDescent="0.4">
      <c r="A5" s="10"/>
      <c r="B5" s="80">
        <v>2020</v>
      </c>
      <c r="C5" s="82">
        <v>2019</v>
      </c>
      <c r="D5" s="21"/>
      <c r="E5" s="80">
        <v>2020</v>
      </c>
      <c r="F5" s="82">
        <v>2019</v>
      </c>
    </row>
    <row r="6" spans="1:6" ht="15" customHeight="1" x14ac:dyDescent="0.35">
      <c r="A6" s="10"/>
      <c r="B6" s="10"/>
      <c r="C6" s="10"/>
      <c r="D6" s="23"/>
      <c r="E6" s="10"/>
      <c r="F6" s="10"/>
    </row>
    <row r="7" spans="1:6" ht="15" customHeight="1" x14ac:dyDescent="0.35">
      <c r="A7" s="10" t="s">
        <v>263</v>
      </c>
      <c r="B7" s="110">
        <v>27125</v>
      </c>
      <c r="C7" s="110">
        <v>155738</v>
      </c>
      <c r="D7" s="7"/>
      <c r="E7" s="110">
        <v>10823</v>
      </c>
      <c r="F7" s="110">
        <v>81867</v>
      </c>
    </row>
    <row r="8" spans="1:6" ht="15" customHeight="1" x14ac:dyDescent="0.35">
      <c r="A8" s="10" t="s">
        <v>36</v>
      </c>
      <c r="B8" s="110">
        <v>88</v>
      </c>
      <c r="C8" s="110">
        <v>3266</v>
      </c>
      <c r="D8" s="7"/>
      <c r="E8" s="110">
        <v>88</v>
      </c>
      <c r="F8" s="110">
        <v>3266</v>
      </c>
    </row>
    <row r="9" spans="1:6" ht="15" customHeight="1" x14ac:dyDescent="0.35">
      <c r="A9" s="10" t="s">
        <v>264</v>
      </c>
      <c r="B9" s="110">
        <v>386</v>
      </c>
      <c r="C9" s="110">
        <v>1811</v>
      </c>
      <c r="D9" s="7"/>
      <c r="E9" s="110">
        <v>310</v>
      </c>
      <c r="F9" s="110">
        <v>1726</v>
      </c>
    </row>
    <row r="10" spans="1:6" ht="15" customHeight="1" thickBot="1" x14ac:dyDescent="0.4">
      <c r="A10" s="10" t="s">
        <v>265</v>
      </c>
      <c r="B10" s="110">
        <v>5295</v>
      </c>
      <c r="C10" s="110">
        <v>18908</v>
      </c>
      <c r="D10" s="7"/>
      <c r="E10" s="110">
        <v>3559</v>
      </c>
      <c r="F10" s="110">
        <v>13604</v>
      </c>
    </row>
    <row r="11" spans="1:6" ht="15.75" customHeight="1" thickBot="1" x14ac:dyDescent="0.4">
      <c r="A11" s="10"/>
      <c r="B11" s="121">
        <f>B7+B8+B9+B10</f>
        <v>32894</v>
      </c>
      <c r="C11" s="121">
        <v>179723</v>
      </c>
      <c r="D11" s="13"/>
      <c r="E11" s="121">
        <f>E7++E8+E9+E10</f>
        <v>14780</v>
      </c>
      <c r="F11" s="121">
        <v>100463</v>
      </c>
    </row>
    <row r="12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D908F-4FDC-4CD5-AD95-9066CA3AFB37}">
  <dimension ref="A1:F12"/>
  <sheetViews>
    <sheetView workbookViewId="0">
      <selection activeCell="F11" sqref="F11"/>
    </sheetView>
  </sheetViews>
  <sheetFormatPr defaultRowHeight="14.5" x14ac:dyDescent="0.35"/>
  <cols>
    <col min="1" max="1" width="34.6328125" customWidth="1"/>
    <col min="2" max="3" width="11" customWidth="1"/>
    <col min="5" max="6" width="11" customWidth="1"/>
  </cols>
  <sheetData>
    <row r="1" spans="1:6" s="115" customFormat="1" ht="15.5" x14ac:dyDescent="0.35">
      <c r="A1" s="70" t="s">
        <v>266</v>
      </c>
      <c r="B1" s="70"/>
    </row>
    <row r="4" spans="1:6" ht="15" thickBot="1" x14ac:dyDescent="0.4">
      <c r="A4" s="10"/>
      <c r="B4" s="171" t="s">
        <v>50</v>
      </c>
      <c r="C4" s="171"/>
      <c r="D4" s="21"/>
      <c r="E4" s="171" t="s">
        <v>51</v>
      </c>
      <c r="F4" s="171"/>
    </row>
    <row r="5" spans="1:6" ht="15.75" customHeight="1" thickBot="1" x14ac:dyDescent="0.4">
      <c r="A5" s="10"/>
      <c r="B5" s="80">
        <v>2020</v>
      </c>
      <c r="C5" s="82">
        <v>2019</v>
      </c>
      <c r="D5" s="21"/>
      <c r="E5" s="80">
        <v>2020</v>
      </c>
      <c r="F5" s="82">
        <v>2019</v>
      </c>
    </row>
    <row r="6" spans="1:6" ht="15" customHeight="1" x14ac:dyDescent="0.35">
      <c r="A6" s="10"/>
      <c r="B6" s="10"/>
      <c r="C6" s="10"/>
      <c r="D6" s="23"/>
      <c r="E6" s="10"/>
      <c r="F6" s="10"/>
    </row>
    <row r="7" spans="1:6" ht="15" customHeight="1" x14ac:dyDescent="0.35">
      <c r="A7" s="10" t="s">
        <v>267</v>
      </c>
      <c r="B7" s="110">
        <v>24653</v>
      </c>
      <c r="C7" s="110">
        <v>134932</v>
      </c>
      <c r="D7" s="7"/>
      <c r="E7" s="110">
        <v>10216</v>
      </c>
      <c r="F7" s="110">
        <v>73628</v>
      </c>
    </row>
    <row r="8" spans="1:6" ht="15" customHeight="1" x14ac:dyDescent="0.35">
      <c r="A8" s="10" t="s">
        <v>268</v>
      </c>
      <c r="B8" s="110">
        <v>92</v>
      </c>
      <c r="C8" s="110">
        <v>2743</v>
      </c>
      <c r="D8" s="7"/>
      <c r="E8" s="110">
        <v>92</v>
      </c>
      <c r="F8" s="110">
        <v>2743</v>
      </c>
    </row>
    <row r="9" spans="1:6" ht="15" customHeight="1" x14ac:dyDescent="0.35">
      <c r="A9" s="10" t="s">
        <v>269</v>
      </c>
      <c r="B9" s="110">
        <v>353</v>
      </c>
      <c r="C9" s="110">
        <v>1548</v>
      </c>
      <c r="D9" s="7"/>
      <c r="E9" s="110">
        <v>273</v>
      </c>
      <c r="F9" s="110">
        <v>1413</v>
      </c>
    </row>
    <row r="10" spans="1:6" ht="15" customHeight="1" thickBot="1" x14ac:dyDescent="0.4">
      <c r="A10" s="10" t="s">
        <v>270</v>
      </c>
      <c r="B10" s="110">
        <v>4201</v>
      </c>
      <c r="C10" s="110">
        <v>18616</v>
      </c>
      <c r="D10" s="7"/>
      <c r="E10" s="110">
        <v>2895</v>
      </c>
      <c r="F10" s="110">
        <v>10896</v>
      </c>
    </row>
    <row r="11" spans="1:6" ht="15.75" customHeight="1" thickBot="1" x14ac:dyDescent="0.4">
      <c r="A11" s="10"/>
      <c r="B11" s="121">
        <f>B7+B8+B9+B10</f>
        <v>29299</v>
      </c>
      <c r="C11" s="121">
        <v>157839</v>
      </c>
      <c r="D11" s="13"/>
      <c r="E11" s="121">
        <f>E7+E8+E9+E10</f>
        <v>13476</v>
      </c>
      <c r="F11" s="121">
        <v>88680</v>
      </c>
    </row>
    <row r="12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8E0A-8BF8-4C47-85EE-7D996933741A}">
  <dimension ref="A1:F36"/>
  <sheetViews>
    <sheetView topLeftCell="A25" workbookViewId="0">
      <selection activeCell="F35" sqref="F35"/>
    </sheetView>
  </sheetViews>
  <sheetFormatPr defaultRowHeight="14.5" x14ac:dyDescent="0.35"/>
  <cols>
    <col min="1" max="1" width="34.6328125" customWidth="1"/>
    <col min="2" max="3" width="11" customWidth="1"/>
    <col min="5" max="6" width="11" customWidth="1"/>
  </cols>
  <sheetData>
    <row r="1" spans="1:6" s="115" customFormat="1" ht="15.5" x14ac:dyDescent="0.35">
      <c r="A1" s="70" t="s">
        <v>271</v>
      </c>
      <c r="B1" s="70"/>
    </row>
    <row r="4" spans="1:6" ht="15" thickBot="1" x14ac:dyDescent="0.4">
      <c r="A4" s="10"/>
      <c r="B4" s="171" t="s">
        <v>50</v>
      </c>
      <c r="C4" s="171"/>
      <c r="D4" s="21"/>
      <c r="E4" s="171" t="s">
        <v>51</v>
      </c>
      <c r="F4" s="171"/>
    </row>
    <row r="5" spans="1:6" ht="15.75" customHeight="1" thickBot="1" x14ac:dyDescent="0.4">
      <c r="A5" s="10"/>
      <c r="B5" s="80">
        <v>2020</v>
      </c>
      <c r="C5" s="82">
        <v>2019</v>
      </c>
      <c r="D5" s="21"/>
      <c r="E5" s="80">
        <v>2020</v>
      </c>
      <c r="F5" s="82">
        <v>2019</v>
      </c>
    </row>
    <row r="6" spans="1:6" ht="15" customHeight="1" x14ac:dyDescent="0.35">
      <c r="A6" s="1" t="s">
        <v>272</v>
      </c>
      <c r="B6" s="10"/>
      <c r="C6" s="10"/>
      <c r="D6" s="23"/>
      <c r="E6" s="10"/>
      <c r="F6" s="10"/>
    </row>
    <row r="7" spans="1:6" ht="15" customHeight="1" x14ac:dyDescent="0.35">
      <c r="A7" s="10" t="s">
        <v>273</v>
      </c>
      <c r="B7" s="110">
        <v>1749</v>
      </c>
      <c r="C7" s="110">
        <v>9791</v>
      </c>
      <c r="D7" s="7"/>
      <c r="E7" s="110">
        <v>625</v>
      </c>
      <c r="F7" s="110">
        <v>4970</v>
      </c>
    </row>
    <row r="8" spans="1:6" ht="15" customHeight="1" x14ac:dyDescent="0.35">
      <c r="A8" s="10" t="s">
        <v>274</v>
      </c>
      <c r="B8" s="110">
        <v>1568</v>
      </c>
      <c r="C8" s="110">
        <v>2499</v>
      </c>
      <c r="D8" s="7"/>
      <c r="E8" s="110">
        <v>869</v>
      </c>
      <c r="F8" s="110">
        <v>1322</v>
      </c>
    </row>
    <row r="9" spans="1:6" ht="15" customHeight="1" x14ac:dyDescent="0.35">
      <c r="A9" s="10" t="s">
        <v>275</v>
      </c>
      <c r="B9" s="55">
        <v>472</v>
      </c>
      <c r="C9" s="55">
        <v>990</v>
      </c>
      <c r="D9" s="7"/>
      <c r="E9" s="55">
        <v>286</v>
      </c>
      <c r="F9" s="55">
        <v>518</v>
      </c>
    </row>
    <row r="10" spans="1:6" ht="15" customHeight="1" x14ac:dyDescent="0.35">
      <c r="A10" s="10" t="s">
        <v>143</v>
      </c>
      <c r="B10" s="55">
        <v>170</v>
      </c>
      <c r="C10" s="55">
        <v>203</v>
      </c>
      <c r="D10" s="7"/>
      <c r="E10" s="55">
        <v>95</v>
      </c>
      <c r="F10" s="55">
        <v>93</v>
      </c>
    </row>
    <row r="11" spans="1:6" ht="15" customHeight="1" x14ac:dyDescent="0.35">
      <c r="A11" s="10" t="s">
        <v>276</v>
      </c>
      <c r="B11" s="55">
        <v>57</v>
      </c>
      <c r="C11" s="55">
        <v>67</v>
      </c>
      <c r="D11" s="7"/>
      <c r="E11" s="55">
        <v>24</v>
      </c>
      <c r="F11" s="55">
        <v>24</v>
      </c>
    </row>
    <row r="12" spans="1:6" ht="15" customHeight="1" x14ac:dyDescent="0.35">
      <c r="A12" s="10" t="s">
        <v>277</v>
      </c>
      <c r="B12" s="55">
        <v>9</v>
      </c>
      <c r="C12" s="55">
        <v>57</v>
      </c>
      <c r="D12" s="7"/>
      <c r="E12" s="55">
        <v>5</v>
      </c>
      <c r="F12" s="55">
        <v>35</v>
      </c>
    </row>
    <row r="13" spans="1:6" ht="15" customHeight="1" x14ac:dyDescent="0.35">
      <c r="A13" s="10" t="s">
        <v>278</v>
      </c>
      <c r="B13" s="55">
        <v>29</v>
      </c>
      <c r="C13" s="55">
        <v>42</v>
      </c>
      <c r="D13" s="7"/>
      <c r="E13" s="55">
        <v>10</v>
      </c>
      <c r="F13" s="55">
        <v>20</v>
      </c>
    </row>
    <row r="14" spans="1:6" ht="15" customHeight="1" x14ac:dyDescent="0.35">
      <c r="A14" s="10" t="s">
        <v>279</v>
      </c>
      <c r="B14" s="55">
        <v>22</v>
      </c>
      <c r="C14" s="55">
        <v>34</v>
      </c>
      <c r="D14" s="7"/>
      <c r="E14" s="55">
        <v>7</v>
      </c>
      <c r="F14" s="55">
        <v>16</v>
      </c>
    </row>
    <row r="15" spans="1:6" ht="15" customHeight="1" x14ac:dyDescent="0.35">
      <c r="A15" s="10" t="s">
        <v>280</v>
      </c>
      <c r="B15" s="55">
        <v>8</v>
      </c>
      <c r="C15" s="55">
        <v>32</v>
      </c>
      <c r="D15" s="7"/>
      <c r="E15" s="55">
        <v>7</v>
      </c>
      <c r="F15" s="55">
        <v>32</v>
      </c>
    </row>
    <row r="16" spans="1:6" ht="15" customHeight="1" x14ac:dyDescent="0.35">
      <c r="A16" s="10" t="s">
        <v>281</v>
      </c>
      <c r="B16" s="55">
        <v>1</v>
      </c>
      <c r="C16" s="55">
        <v>3</v>
      </c>
      <c r="D16" s="7"/>
      <c r="E16" s="55" t="s">
        <v>11</v>
      </c>
      <c r="F16" s="55">
        <v>2</v>
      </c>
    </row>
    <row r="17" spans="1:6" ht="15" customHeight="1" thickBot="1" x14ac:dyDescent="0.4">
      <c r="A17" s="10" t="s">
        <v>282</v>
      </c>
      <c r="B17" s="55">
        <v>27</v>
      </c>
      <c r="C17" s="55">
        <v>33</v>
      </c>
      <c r="D17" s="7"/>
      <c r="E17" s="55">
        <v>-97</v>
      </c>
      <c r="F17" s="55">
        <v>-312</v>
      </c>
    </row>
    <row r="18" spans="1:6" ht="15.75" customHeight="1" thickBot="1" x14ac:dyDescent="0.4">
      <c r="A18" s="10"/>
      <c r="B18" s="121">
        <f>B7+B8+B9+B10+B11+B12+B13+B14+B15+B16+B17</f>
        <v>4112</v>
      </c>
      <c r="C18" s="121">
        <v>13751</v>
      </c>
      <c r="D18" s="13"/>
      <c r="E18" s="121">
        <f>E7+E8+E9+E10+E11+E12+E13+E14+E15+E17</f>
        <v>1831</v>
      </c>
      <c r="F18" s="121">
        <v>6720</v>
      </c>
    </row>
    <row r="19" spans="1:6" ht="15" thickTop="1" x14ac:dyDescent="0.35"/>
    <row r="22" spans="1:6" ht="15" thickBot="1" x14ac:dyDescent="0.4">
      <c r="A22" s="10"/>
      <c r="B22" s="171" t="s">
        <v>50</v>
      </c>
      <c r="C22" s="171"/>
      <c r="D22" s="22"/>
      <c r="E22" s="171" t="s">
        <v>51</v>
      </c>
      <c r="F22" s="171"/>
    </row>
    <row r="23" spans="1:6" ht="15.75" customHeight="1" thickBot="1" x14ac:dyDescent="0.4">
      <c r="A23" s="10"/>
      <c r="B23" s="80">
        <v>2020</v>
      </c>
      <c r="C23" s="82">
        <v>2019</v>
      </c>
      <c r="D23" s="22"/>
      <c r="E23" s="80">
        <v>2020</v>
      </c>
      <c r="F23" s="82">
        <v>2019</v>
      </c>
    </row>
    <row r="24" spans="1:6" ht="15" customHeight="1" x14ac:dyDescent="0.35">
      <c r="A24" s="1" t="s">
        <v>109</v>
      </c>
      <c r="B24" s="10"/>
      <c r="C24" s="10"/>
      <c r="D24" s="23"/>
      <c r="E24" s="10"/>
      <c r="F24" s="10"/>
    </row>
    <row r="25" spans="1:6" ht="15" customHeight="1" x14ac:dyDescent="0.35">
      <c r="A25" s="10" t="s">
        <v>274</v>
      </c>
      <c r="B25" s="110">
        <v>1022</v>
      </c>
      <c r="C25" s="110">
        <v>2214</v>
      </c>
      <c r="D25" s="7"/>
      <c r="E25" s="110">
        <v>668</v>
      </c>
      <c r="F25" s="110">
        <v>1709</v>
      </c>
    </row>
    <row r="26" spans="1:6" ht="15" customHeight="1" x14ac:dyDescent="0.35">
      <c r="A26" s="10" t="s">
        <v>143</v>
      </c>
      <c r="B26" s="55">
        <v>271</v>
      </c>
      <c r="C26" s="55">
        <v>319</v>
      </c>
      <c r="D26" s="7"/>
      <c r="E26" s="55">
        <v>194</v>
      </c>
      <c r="F26" s="55">
        <v>250</v>
      </c>
    </row>
    <row r="27" spans="1:6" ht="15" customHeight="1" x14ac:dyDescent="0.35">
      <c r="A27" s="10" t="s">
        <v>280</v>
      </c>
      <c r="B27" s="55">
        <v>32</v>
      </c>
      <c r="C27" s="55">
        <v>276</v>
      </c>
      <c r="D27" s="7"/>
      <c r="E27" s="55">
        <v>12</v>
      </c>
      <c r="F27" s="55">
        <v>232</v>
      </c>
    </row>
    <row r="28" spans="1:6" ht="15" customHeight="1" x14ac:dyDescent="0.35">
      <c r="A28" s="10" t="s">
        <v>283</v>
      </c>
      <c r="B28" s="55">
        <v>275</v>
      </c>
      <c r="C28" s="55">
        <v>267</v>
      </c>
      <c r="D28" s="7"/>
      <c r="E28" s="55">
        <v>177</v>
      </c>
      <c r="F28" s="55">
        <v>104</v>
      </c>
    </row>
    <row r="29" spans="1:6" ht="15" customHeight="1" x14ac:dyDescent="0.35">
      <c r="A29" s="10" t="s">
        <v>277</v>
      </c>
      <c r="B29" s="55">
        <v>10</v>
      </c>
      <c r="C29" s="55">
        <v>77</v>
      </c>
      <c r="D29" s="7"/>
      <c r="E29" s="55">
        <v>7</v>
      </c>
      <c r="F29" s="55">
        <v>60</v>
      </c>
    </row>
    <row r="30" spans="1:6" ht="15" customHeight="1" x14ac:dyDescent="0.35">
      <c r="A30" s="10" t="s">
        <v>276</v>
      </c>
      <c r="B30" s="55">
        <v>32</v>
      </c>
      <c r="C30" s="55">
        <v>57</v>
      </c>
      <c r="D30" s="7"/>
      <c r="E30" s="55">
        <v>23</v>
      </c>
      <c r="F30" s="55">
        <v>29</v>
      </c>
    </row>
    <row r="31" spans="1:6" ht="15" customHeight="1" x14ac:dyDescent="0.35">
      <c r="A31" s="10" t="s">
        <v>284</v>
      </c>
      <c r="B31" s="55">
        <v>35</v>
      </c>
      <c r="C31" s="55">
        <v>43</v>
      </c>
      <c r="D31" s="7"/>
      <c r="E31" s="55">
        <v>27</v>
      </c>
      <c r="F31" s="55">
        <v>26</v>
      </c>
    </row>
    <row r="32" spans="1:6" ht="15" customHeight="1" x14ac:dyDescent="0.35">
      <c r="A32" s="10" t="s">
        <v>278</v>
      </c>
      <c r="B32" s="55">
        <v>23</v>
      </c>
      <c r="C32" s="55">
        <v>36</v>
      </c>
      <c r="D32" s="7"/>
      <c r="E32" s="55">
        <v>13</v>
      </c>
      <c r="F32" s="55">
        <v>26</v>
      </c>
    </row>
    <row r="33" spans="1:6" ht="15" customHeight="1" x14ac:dyDescent="0.35">
      <c r="A33" s="10" t="s">
        <v>281</v>
      </c>
      <c r="B33" s="55">
        <v>4</v>
      </c>
      <c r="C33" s="55">
        <v>19</v>
      </c>
      <c r="D33" s="7"/>
      <c r="E33" s="55">
        <v>3</v>
      </c>
      <c r="F33" s="55">
        <v>19</v>
      </c>
    </row>
    <row r="34" spans="1:6" ht="15" customHeight="1" thickBot="1" x14ac:dyDescent="0.4">
      <c r="A34" s="10" t="s">
        <v>282</v>
      </c>
      <c r="B34" s="110">
        <v>1530</v>
      </c>
      <c r="C34" s="110">
        <v>1193</v>
      </c>
      <c r="D34" s="7"/>
      <c r="E34" s="110">
        <v>1300</v>
      </c>
      <c r="F34" s="55">
        <v>604</v>
      </c>
    </row>
    <row r="35" spans="1:6" ht="15.75" customHeight="1" thickBot="1" x14ac:dyDescent="0.4">
      <c r="A35" s="10"/>
      <c r="B35" s="121">
        <f>B25+B26+B27+B28+B29+B30+B31+B32+B33+B34</f>
        <v>3234</v>
      </c>
      <c r="C35" s="121">
        <v>4501</v>
      </c>
      <c r="D35" s="7"/>
      <c r="E35" s="121">
        <f>E25+E26+E27+E28+E29+E30+E31+E32+E33+E34</f>
        <v>2424</v>
      </c>
      <c r="F35" s="121">
        <v>3059</v>
      </c>
    </row>
    <row r="36" spans="1:6" ht="15" thickTop="1" x14ac:dyDescent="0.35"/>
  </sheetData>
  <mergeCells count="4">
    <mergeCell ref="B4:C4"/>
    <mergeCell ref="E4:F4"/>
    <mergeCell ref="B22:C22"/>
    <mergeCell ref="E22:F2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C4A7-FC56-46F6-9510-B570B0EF9215}">
  <dimension ref="A1:F19"/>
  <sheetViews>
    <sheetView workbookViewId="0">
      <selection activeCell="F18" sqref="F18"/>
    </sheetView>
  </sheetViews>
  <sheetFormatPr defaultRowHeight="14.5" x14ac:dyDescent="0.35"/>
  <cols>
    <col min="1" max="1" width="34.6328125" customWidth="1"/>
    <col min="2" max="3" width="11" customWidth="1"/>
    <col min="5" max="6" width="11" customWidth="1"/>
  </cols>
  <sheetData>
    <row r="1" spans="1:6" s="115" customFormat="1" ht="15.5" x14ac:dyDescent="0.35">
      <c r="A1" s="70" t="s">
        <v>285</v>
      </c>
      <c r="B1" s="70"/>
    </row>
    <row r="4" spans="1:6" ht="15" thickBot="1" x14ac:dyDescent="0.4">
      <c r="A4" s="10"/>
      <c r="B4" s="171" t="s">
        <v>50</v>
      </c>
      <c r="C4" s="171"/>
      <c r="D4" s="23"/>
      <c r="E4" s="171" t="s">
        <v>51</v>
      </c>
      <c r="F4" s="171"/>
    </row>
    <row r="5" spans="1:6" ht="15" thickBot="1" x14ac:dyDescent="0.4">
      <c r="A5" s="10"/>
      <c r="B5" s="80">
        <v>2020</v>
      </c>
      <c r="C5" s="122">
        <v>2019</v>
      </c>
      <c r="D5" s="23"/>
      <c r="E5" s="80">
        <v>2020</v>
      </c>
      <c r="F5" s="82">
        <v>2019</v>
      </c>
    </row>
    <row r="6" spans="1:6" ht="15" customHeight="1" x14ac:dyDescent="0.35">
      <c r="A6" s="10"/>
      <c r="B6" s="10"/>
      <c r="C6" s="10"/>
      <c r="D6" s="23"/>
      <c r="E6" s="10"/>
      <c r="F6" s="10"/>
    </row>
    <row r="7" spans="1:6" ht="15" customHeight="1" x14ac:dyDescent="0.35">
      <c r="A7" s="6" t="s">
        <v>286</v>
      </c>
      <c r="B7" s="55">
        <v>12</v>
      </c>
      <c r="C7" s="55" t="s">
        <v>11</v>
      </c>
      <c r="D7" s="7"/>
      <c r="E7" s="55">
        <v>12</v>
      </c>
      <c r="F7" s="55" t="s">
        <v>11</v>
      </c>
    </row>
    <row r="8" spans="1:6" ht="15" customHeight="1" x14ac:dyDescent="0.35">
      <c r="A8" s="10" t="s">
        <v>287</v>
      </c>
      <c r="B8" s="55">
        <v>705</v>
      </c>
      <c r="C8" s="55">
        <v>481</v>
      </c>
      <c r="D8" s="7"/>
      <c r="E8" s="55">
        <v>552</v>
      </c>
      <c r="F8" s="55">
        <v>91</v>
      </c>
    </row>
    <row r="9" spans="1:6" ht="24" customHeight="1" thickBot="1" x14ac:dyDescent="0.4">
      <c r="A9" s="23" t="s">
        <v>288</v>
      </c>
      <c r="B9" s="53">
        <v>20</v>
      </c>
      <c r="C9" s="53" t="s">
        <v>11</v>
      </c>
      <c r="D9" s="7"/>
      <c r="E9" s="106">
        <v>20</v>
      </c>
      <c r="F9" s="106">
        <v>2831</v>
      </c>
    </row>
    <row r="10" spans="1:6" ht="15" customHeight="1" x14ac:dyDescent="0.35">
      <c r="A10" s="1" t="s">
        <v>289</v>
      </c>
      <c r="B10" s="55">
        <f>B7+B8+B9</f>
        <v>737</v>
      </c>
      <c r="C10" s="55">
        <v>481</v>
      </c>
      <c r="D10" s="7"/>
      <c r="E10" s="110">
        <f>E7+E8+E9</f>
        <v>584</v>
      </c>
      <c r="F10" s="110">
        <v>2922</v>
      </c>
    </row>
    <row r="11" spans="1:6" ht="15" customHeight="1" x14ac:dyDescent="0.35">
      <c r="A11" s="6"/>
      <c r="B11" s="55"/>
      <c r="C11" s="55"/>
      <c r="D11" s="7"/>
      <c r="E11" s="55"/>
      <c r="F11" s="55"/>
    </row>
    <row r="12" spans="1:6" ht="15" customHeight="1" x14ac:dyDescent="0.35">
      <c r="A12" s="10" t="s">
        <v>290</v>
      </c>
      <c r="B12" s="55">
        <v>-847</v>
      </c>
      <c r="C12" s="55">
        <v>-487</v>
      </c>
      <c r="D12" s="7"/>
      <c r="E12" s="110">
        <v>-1008</v>
      </c>
      <c r="F12" s="55">
        <v>-749</v>
      </c>
    </row>
    <row r="13" spans="1:6" ht="15" customHeight="1" x14ac:dyDescent="0.35">
      <c r="A13" s="10" t="s">
        <v>291</v>
      </c>
      <c r="B13" s="110">
        <v>-2044</v>
      </c>
      <c r="C13" s="55" t="s">
        <v>11</v>
      </c>
      <c r="D13" s="7"/>
      <c r="E13" s="110">
        <v>-1499</v>
      </c>
      <c r="F13" s="55" t="s">
        <v>11</v>
      </c>
    </row>
    <row r="14" spans="1:6" ht="15" customHeight="1" x14ac:dyDescent="0.35">
      <c r="A14" s="10" t="s">
        <v>292</v>
      </c>
      <c r="B14" s="55">
        <v>-820</v>
      </c>
      <c r="C14" s="55">
        <v>-629</v>
      </c>
      <c r="D14" s="7"/>
      <c r="E14" s="55">
        <v>-683</v>
      </c>
      <c r="F14" s="55">
        <v>-186</v>
      </c>
    </row>
    <row r="15" spans="1:6" ht="15" customHeight="1" thickBot="1" x14ac:dyDescent="0.4">
      <c r="A15" s="10" t="s">
        <v>293</v>
      </c>
      <c r="B15" s="53">
        <v>-12</v>
      </c>
      <c r="C15" s="53">
        <v>-16</v>
      </c>
      <c r="D15" s="7"/>
      <c r="E15" s="53">
        <v>-368</v>
      </c>
      <c r="F15" s="53">
        <v>-10</v>
      </c>
    </row>
    <row r="16" spans="1:6" ht="15" customHeight="1" x14ac:dyDescent="0.35">
      <c r="A16" s="1" t="s">
        <v>294</v>
      </c>
      <c r="B16" s="110">
        <f>B12+B13+B14+B15</f>
        <v>-3723</v>
      </c>
      <c r="C16" s="110">
        <v>-1132</v>
      </c>
      <c r="D16" s="7"/>
      <c r="E16" s="110">
        <f>E12+E13+E14+E15</f>
        <v>-3558</v>
      </c>
      <c r="F16" s="55">
        <v>-945</v>
      </c>
    </row>
    <row r="17" spans="1:6" ht="15" customHeight="1" thickBot="1" x14ac:dyDescent="0.4">
      <c r="A17" s="10"/>
      <c r="B17" s="55"/>
      <c r="C17" s="55"/>
      <c r="D17" s="7"/>
      <c r="E17" s="55"/>
      <c r="F17" s="55"/>
    </row>
    <row r="18" spans="1:6" ht="15.75" customHeight="1" thickBot="1" x14ac:dyDescent="0.4">
      <c r="A18" s="10"/>
      <c r="B18" s="121">
        <f>B10+B16</f>
        <v>-2986</v>
      </c>
      <c r="C18" s="76">
        <v>-651</v>
      </c>
      <c r="D18" s="13"/>
      <c r="E18" s="121">
        <f>E10+E16</f>
        <v>-2974</v>
      </c>
      <c r="F18" s="121">
        <v>1977</v>
      </c>
    </row>
    <row r="19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FBCC-C8E3-4368-A5D2-7F40E88D6316}">
  <dimension ref="A1:F123"/>
  <sheetViews>
    <sheetView topLeftCell="A109" workbookViewId="0">
      <selection activeCell="F122" sqref="F122"/>
    </sheetView>
  </sheetViews>
  <sheetFormatPr defaultRowHeight="14.5" x14ac:dyDescent="0.35"/>
  <cols>
    <col min="1" max="1" width="34.6328125" customWidth="1"/>
    <col min="2" max="6" width="11" customWidth="1"/>
  </cols>
  <sheetData>
    <row r="1" spans="1:6" s="115" customFormat="1" ht="15.5" x14ac:dyDescent="0.35">
      <c r="A1" s="70" t="s">
        <v>295</v>
      </c>
      <c r="B1" s="70"/>
    </row>
    <row r="4" spans="1:6" ht="15" thickBot="1" x14ac:dyDescent="0.4">
      <c r="A4" s="10"/>
      <c r="B4" s="171" t="s">
        <v>50</v>
      </c>
      <c r="C4" s="171"/>
      <c r="D4" s="23"/>
      <c r="E4" s="171" t="s">
        <v>51</v>
      </c>
      <c r="F4" s="171"/>
    </row>
    <row r="5" spans="1:6" ht="15" thickBot="1" x14ac:dyDescent="0.4">
      <c r="A5" s="10"/>
      <c r="B5" s="80">
        <v>2020</v>
      </c>
      <c r="C5" s="82">
        <v>2019</v>
      </c>
      <c r="D5" s="23"/>
      <c r="E5" s="80">
        <v>2020</v>
      </c>
      <c r="F5" s="82">
        <v>2019</v>
      </c>
    </row>
    <row r="6" spans="1:6" ht="23" x14ac:dyDescent="0.35">
      <c r="A6" s="20" t="s">
        <v>296</v>
      </c>
      <c r="B6" s="1"/>
      <c r="C6" s="1"/>
      <c r="D6" s="20"/>
      <c r="E6" s="1"/>
      <c r="F6" s="1"/>
    </row>
    <row r="7" spans="1:6" x14ac:dyDescent="0.35">
      <c r="A7" s="10" t="s">
        <v>145</v>
      </c>
      <c r="B7" s="110">
        <v>11</v>
      </c>
      <c r="C7" s="110">
        <v>1959</v>
      </c>
      <c r="D7" s="7"/>
      <c r="E7" s="110" t="s">
        <v>11</v>
      </c>
      <c r="F7" s="110">
        <v>1284</v>
      </c>
    </row>
    <row r="8" spans="1:6" ht="15" thickBot="1" x14ac:dyDescent="0.4">
      <c r="A8" s="10" t="s">
        <v>297</v>
      </c>
      <c r="B8" s="110">
        <v>-811</v>
      </c>
      <c r="C8" s="110">
        <v>-3083</v>
      </c>
      <c r="D8" s="7"/>
      <c r="E8" s="110">
        <v>-829</v>
      </c>
      <c r="F8" s="110">
        <v>-3050</v>
      </c>
    </row>
    <row r="9" spans="1:6" ht="39.9" customHeight="1" thickBot="1" x14ac:dyDescent="0.4">
      <c r="A9" s="20" t="s">
        <v>298</v>
      </c>
      <c r="B9" s="121">
        <f>B7+B8</f>
        <v>-800</v>
      </c>
      <c r="C9" s="121">
        <f>C7+C8</f>
        <v>-1124</v>
      </c>
      <c r="D9" s="13"/>
      <c r="E9" s="121">
        <f>E8</f>
        <v>-829</v>
      </c>
      <c r="F9" s="121">
        <f>F7+F8</f>
        <v>-1766</v>
      </c>
    </row>
    <row r="10" spans="1:6" ht="15" thickTop="1" x14ac:dyDescent="0.35"/>
    <row r="14" spans="1:6" x14ac:dyDescent="0.35">
      <c r="A14" s="14"/>
    </row>
    <row r="15" spans="1:6" ht="15" thickBot="1" x14ac:dyDescent="0.4">
      <c r="A15" s="10"/>
      <c r="B15" s="171" t="s">
        <v>50</v>
      </c>
      <c r="C15" s="171"/>
      <c r="D15" s="23"/>
      <c r="E15" s="171" t="s">
        <v>51</v>
      </c>
      <c r="F15" s="171"/>
    </row>
    <row r="16" spans="1:6" ht="15.75" customHeight="1" thickBot="1" x14ac:dyDescent="0.4">
      <c r="A16" s="10"/>
      <c r="B16" s="80">
        <v>2020</v>
      </c>
      <c r="C16" s="122">
        <v>2019</v>
      </c>
      <c r="D16" s="23"/>
      <c r="E16" s="80">
        <v>2020</v>
      </c>
      <c r="F16" s="82">
        <v>2019</v>
      </c>
    </row>
    <row r="17" spans="1:6" ht="15" customHeight="1" x14ac:dyDescent="0.35">
      <c r="A17" s="1" t="s">
        <v>63</v>
      </c>
      <c r="B17" s="1"/>
      <c r="C17" s="1"/>
      <c r="D17" s="20"/>
      <c r="E17" s="1"/>
      <c r="F17" s="1"/>
    </row>
    <row r="18" spans="1:6" ht="15" customHeight="1" x14ac:dyDescent="0.35">
      <c r="A18" s="10" t="s">
        <v>299</v>
      </c>
      <c r="B18" s="55">
        <v>692</v>
      </c>
      <c r="C18" s="55" t="s">
        <v>11</v>
      </c>
      <c r="D18" s="7"/>
      <c r="E18" s="55">
        <v>692</v>
      </c>
      <c r="F18" s="55" t="s">
        <v>11</v>
      </c>
    </row>
    <row r="19" spans="1:6" ht="24" customHeight="1" x14ac:dyDescent="0.35">
      <c r="A19" s="23" t="s">
        <v>300</v>
      </c>
      <c r="B19" s="55" t="s">
        <v>11</v>
      </c>
      <c r="C19" s="55" t="s">
        <v>11</v>
      </c>
      <c r="D19" s="7"/>
      <c r="E19" s="55" t="s">
        <v>11</v>
      </c>
      <c r="F19" s="55" t="s">
        <v>11</v>
      </c>
    </row>
    <row r="20" spans="1:6" ht="15" customHeight="1" x14ac:dyDescent="0.35">
      <c r="A20" s="10" t="s">
        <v>301</v>
      </c>
      <c r="B20" s="55">
        <v>164</v>
      </c>
      <c r="C20" s="55">
        <v>27</v>
      </c>
      <c r="D20" s="7"/>
      <c r="E20" s="55">
        <v>137</v>
      </c>
      <c r="F20" s="55" t="s">
        <v>11</v>
      </c>
    </row>
    <row r="21" spans="1:6" ht="15" customHeight="1" x14ac:dyDescent="0.35">
      <c r="A21" s="10" t="s">
        <v>302</v>
      </c>
      <c r="B21" s="55">
        <v>74</v>
      </c>
      <c r="C21" s="55" t="s">
        <v>11</v>
      </c>
      <c r="D21" s="7"/>
      <c r="E21" s="55">
        <v>74</v>
      </c>
      <c r="F21" s="55" t="s">
        <v>11</v>
      </c>
    </row>
    <row r="22" spans="1:6" ht="15" customHeight="1" thickBot="1" x14ac:dyDescent="0.4">
      <c r="A22" s="10" t="s">
        <v>303</v>
      </c>
      <c r="B22" s="53">
        <v>24</v>
      </c>
      <c r="C22" s="53">
        <v>42</v>
      </c>
      <c r="D22" s="7"/>
      <c r="E22" s="53">
        <v>14</v>
      </c>
      <c r="F22" s="53">
        <v>14</v>
      </c>
    </row>
    <row r="23" spans="1:6" ht="24" customHeight="1" x14ac:dyDescent="0.35">
      <c r="A23" s="23" t="s">
        <v>322</v>
      </c>
      <c r="B23" s="123">
        <f>B18+B20+B21+B22</f>
        <v>954</v>
      </c>
      <c r="C23" s="123">
        <v>69</v>
      </c>
      <c r="D23" s="23"/>
      <c r="E23" s="123">
        <f>E18+E20+E21+E22</f>
        <v>917</v>
      </c>
      <c r="F23" s="123">
        <v>14</v>
      </c>
    </row>
    <row r="24" spans="1:6" ht="15" customHeight="1" x14ac:dyDescent="0.35">
      <c r="A24" s="6"/>
      <c r="B24" s="55"/>
      <c r="C24" s="55"/>
      <c r="D24" s="7"/>
      <c r="E24" s="55"/>
      <c r="F24" s="55"/>
    </row>
    <row r="25" spans="1:6" ht="15" customHeight="1" x14ac:dyDescent="0.35">
      <c r="A25" s="1" t="s">
        <v>304</v>
      </c>
      <c r="B25" s="72"/>
      <c r="C25" s="72"/>
      <c r="D25" s="13"/>
      <c r="E25" s="72"/>
      <c r="F25" s="72"/>
    </row>
    <row r="26" spans="1:6" ht="15" customHeight="1" x14ac:dyDescent="0.35">
      <c r="A26" s="10" t="s">
        <v>305</v>
      </c>
      <c r="B26" s="55" t="s">
        <v>11</v>
      </c>
      <c r="C26" s="55" t="s">
        <v>11</v>
      </c>
      <c r="D26" s="7"/>
      <c r="E26" s="55" t="s">
        <v>11</v>
      </c>
      <c r="F26" s="55" t="s">
        <v>11</v>
      </c>
    </row>
    <row r="27" spans="1:6" ht="15" customHeight="1" thickBot="1" x14ac:dyDescent="0.4">
      <c r="A27" s="10" t="s">
        <v>306</v>
      </c>
      <c r="B27" s="53" t="s">
        <v>11</v>
      </c>
      <c r="C27" s="53">
        <v>-39</v>
      </c>
      <c r="D27" s="7"/>
      <c r="E27" s="53" t="s">
        <v>11</v>
      </c>
      <c r="F27" s="53">
        <v>-39</v>
      </c>
    </row>
    <row r="28" spans="1:6" ht="15" customHeight="1" x14ac:dyDescent="0.35">
      <c r="A28" s="10" t="s">
        <v>304</v>
      </c>
      <c r="B28" s="55" t="s">
        <v>11</v>
      </c>
      <c r="C28" s="55">
        <v>-39</v>
      </c>
      <c r="D28" s="7"/>
      <c r="E28" s="55" t="s">
        <v>11</v>
      </c>
      <c r="F28" s="55">
        <v>-39</v>
      </c>
    </row>
    <row r="29" spans="1:6" ht="15" customHeight="1" thickBot="1" x14ac:dyDescent="0.4">
      <c r="A29" s="10"/>
      <c r="B29" s="55"/>
      <c r="C29" s="55"/>
      <c r="D29" s="7"/>
      <c r="E29" s="55"/>
      <c r="F29" s="55"/>
    </row>
    <row r="30" spans="1:6" ht="15.75" customHeight="1" thickBot="1" x14ac:dyDescent="0.4">
      <c r="A30" s="1" t="s">
        <v>307</v>
      </c>
      <c r="B30" s="76">
        <v>954</v>
      </c>
      <c r="C30" s="76">
        <v>30</v>
      </c>
      <c r="D30" s="13"/>
      <c r="E30" s="76">
        <v>917</v>
      </c>
      <c r="F30" s="76">
        <v>-25</v>
      </c>
    </row>
    <row r="31" spans="1:6" ht="15" customHeight="1" thickTop="1" x14ac:dyDescent="0.35">
      <c r="A31" s="14"/>
    </row>
    <row r="32" spans="1:6" ht="15" customHeight="1" x14ac:dyDescent="0.35">
      <c r="A32" s="10" t="s">
        <v>63</v>
      </c>
      <c r="B32" s="7">
        <v>954</v>
      </c>
      <c r="C32" s="35">
        <v>30</v>
      </c>
      <c r="D32" s="13"/>
      <c r="E32" s="7">
        <v>917</v>
      </c>
      <c r="F32" s="35" t="s">
        <v>11</v>
      </c>
    </row>
    <row r="33" spans="1:6" ht="15" customHeight="1" x14ac:dyDescent="0.35">
      <c r="A33" s="10" t="s">
        <v>304</v>
      </c>
      <c r="B33" s="7" t="s">
        <v>11</v>
      </c>
      <c r="C33" s="35" t="s">
        <v>11</v>
      </c>
      <c r="D33" s="7"/>
      <c r="E33" s="7" t="s">
        <v>11</v>
      </c>
      <c r="F33" s="35">
        <v>-25</v>
      </c>
    </row>
    <row r="34" spans="1:6" x14ac:dyDescent="0.35">
      <c r="A34" s="14"/>
    </row>
    <row r="35" spans="1:6" x14ac:dyDescent="0.35">
      <c r="A35" s="14"/>
    </row>
    <row r="36" spans="1:6" x14ac:dyDescent="0.35">
      <c r="A36" s="14"/>
    </row>
    <row r="39" spans="1:6" ht="55.5" customHeight="1" thickBot="1" x14ac:dyDescent="0.4">
      <c r="A39" s="51" t="s">
        <v>50</v>
      </c>
      <c r="B39" s="3" t="s">
        <v>53</v>
      </c>
      <c r="C39" s="3" t="s">
        <v>316</v>
      </c>
      <c r="D39" s="3" t="s">
        <v>308</v>
      </c>
      <c r="E39" s="3" t="s">
        <v>390</v>
      </c>
    </row>
    <row r="40" spans="1:6" ht="15" customHeight="1" x14ac:dyDescent="0.35">
      <c r="A40" s="10"/>
      <c r="B40" s="51"/>
      <c r="C40" s="51"/>
      <c r="D40" s="20"/>
      <c r="E40" s="51"/>
    </row>
    <row r="41" spans="1:6" ht="15" customHeight="1" x14ac:dyDescent="0.35">
      <c r="A41" s="10" t="s">
        <v>299</v>
      </c>
      <c r="B41" s="55" t="s">
        <v>11</v>
      </c>
      <c r="C41" s="110">
        <v>4610</v>
      </c>
      <c r="D41" s="25" t="s">
        <v>11</v>
      </c>
      <c r="E41" s="110">
        <f>C41</f>
        <v>4610</v>
      </c>
    </row>
    <row r="42" spans="1:6" ht="24" customHeight="1" x14ac:dyDescent="0.35">
      <c r="A42" s="23" t="s">
        <v>300</v>
      </c>
      <c r="B42" s="55" t="s">
        <v>11</v>
      </c>
      <c r="C42" s="55" t="s">
        <v>11</v>
      </c>
      <c r="D42" s="7" t="s">
        <v>11</v>
      </c>
      <c r="E42" s="55" t="s">
        <v>11</v>
      </c>
    </row>
    <row r="43" spans="1:6" ht="15" customHeight="1" x14ac:dyDescent="0.35">
      <c r="A43" s="10" t="s">
        <v>309</v>
      </c>
      <c r="B43" s="55">
        <v>177</v>
      </c>
      <c r="C43" s="55">
        <v>915</v>
      </c>
      <c r="D43" s="7" t="s">
        <v>11</v>
      </c>
      <c r="E43" s="110">
        <f>B43+C43</f>
        <v>1092</v>
      </c>
    </row>
    <row r="44" spans="1:6" ht="24" customHeight="1" x14ac:dyDescent="0.35">
      <c r="A44" s="23" t="s">
        <v>310</v>
      </c>
      <c r="B44" s="110" t="s">
        <v>11</v>
      </c>
      <c r="C44" s="110" t="s">
        <v>11</v>
      </c>
      <c r="D44" s="7" t="s">
        <v>11</v>
      </c>
      <c r="E44" s="55" t="s">
        <v>11</v>
      </c>
    </row>
    <row r="45" spans="1:6" ht="15" customHeight="1" x14ac:dyDescent="0.35">
      <c r="A45" s="10" t="s">
        <v>311</v>
      </c>
      <c r="B45" s="110">
        <v>-261</v>
      </c>
      <c r="C45" s="55" t="s">
        <v>11</v>
      </c>
      <c r="D45" s="128">
        <v>756</v>
      </c>
      <c r="E45" s="110">
        <f>B45+D45</f>
        <v>495</v>
      </c>
    </row>
    <row r="46" spans="1:6" ht="15" customHeight="1" thickBot="1" x14ac:dyDescent="0.4">
      <c r="A46" s="10" t="s">
        <v>303</v>
      </c>
      <c r="B46" s="53">
        <v>281</v>
      </c>
      <c r="C46" s="53">
        <v>-121</v>
      </c>
      <c r="D46" s="8" t="s">
        <v>11</v>
      </c>
      <c r="E46" s="53">
        <f>B46+C46</f>
        <v>160</v>
      </c>
    </row>
    <row r="47" spans="1:6" ht="24" customHeight="1" thickBot="1" x14ac:dyDescent="0.4">
      <c r="A47" s="23" t="s">
        <v>315</v>
      </c>
      <c r="B47" s="124">
        <f>B43+B45+B46</f>
        <v>197</v>
      </c>
      <c r="C47" s="124">
        <f>C41+C43+C46</f>
        <v>5404</v>
      </c>
      <c r="D47" s="125">
        <f>D45</f>
        <v>756</v>
      </c>
      <c r="E47" s="124">
        <f>E41+E43+E45+E46</f>
        <v>6357</v>
      </c>
    </row>
    <row r="48" spans="1:6" ht="15" customHeight="1" x14ac:dyDescent="0.35">
      <c r="A48" s="10"/>
      <c r="B48" s="55"/>
      <c r="C48" s="55"/>
      <c r="D48" s="23"/>
      <c r="E48" s="55"/>
    </row>
    <row r="49" spans="1:5" ht="15" customHeight="1" thickBot="1" x14ac:dyDescent="0.4">
      <c r="A49" s="10" t="s">
        <v>312</v>
      </c>
      <c r="B49" s="53" t="s">
        <v>11</v>
      </c>
      <c r="C49" s="53" t="s">
        <v>11</v>
      </c>
      <c r="D49" s="8" t="s">
        <v>11</v>
      </c>
      <c r="E49" s="53" t="s">
        <v>11</v>
      </c>
    </row>
    <row r="50" spans="1:5" ht="15.75" customHeight="1" thickBot="1" x14ac:dyDescent="0.4">
      <c r="A50" s="10" t="s">
        <v>313</v>
      </c>
      <c r="B50" s="119">
        <f>B47</f>
        <v>197</v>
      </c>
      <c r="C50" s="119">
        <f>C47</f>
        <v>5404</v>
      </c>
      <c r="D50" s="129">
        <f>D47</f>
        <v>756</v>
      </c>
      <c r="E50" s="119">
        <f>E47</f>
        <v>6357</v>
      </c>
    </row>
    <row r="51" spans="1:5" ht="15" thickTop="1" x14ac:dyDescent="0.35">
      <c r="A51" s="10"/>
      <c r="B51" s="55"/>
      <c r="C51" s="55"/>
      <c r="D51" s="7"/>
      <c r="E51" s="55"/>
    </row>
    <row r="52" spans="1:5" ht="15" customHeight="1" x14ac:dyDescent="0.35">
      <c r="A52" s="1" t="s">
        <v>307</v>
      </c>
      <c r="B52" s="127">
        <v>30</v>
      </c>
      <c r="C52" s="127">
        <v>811</v>
      </c>
      <c r="D52" s="20">
        <v>113</v>
      </c>
      <c r="E52" s="72">
        <v>954</v>
      </c>
    </row>
    <row r="53" spans="1:5" x14ac:dyDescent="0.35">
      <c r="A53" s="10"/>
    </row>
    <row r="58" spans="1:5" ht="55.5" customHeight="1" thickBot="1" x14ac:dyDescent="0.4">
      <c r="A58" s="51" t="s">
        <v>50</v>
      </c>
      <c r="B58" s="3" t="s">
        <v>53</v>
      </c>
      <c r="C58" s="3" t="s">
        <v>316</v>
      </c>
      <c r="D58" s="3" t="s">
        <v>308</v>
      </c>
      <c r="E58" s="3" t="s">
        <v>390</v>
      </c>
    </row>
    <row r="59" spans="1:5" ht="15" customHeight="1" x14ac:dyDescent="0.35">
      <c r="A59" s="10"/>
      <c r="B59" s="7"/>
      <c r="C59" s="55"/>
      <c r="D59" s="7"/>
      <c r="E59" s="55"/>
    </row>
    <row r="60" spans="1:5" ht="15" customHeight="1" x14ac:dyDescent="0.35">
      <c r="A60" s="10" t="s">
        <v>299</v>
      </c>
      <c r="B60" s="7" t="s">
        <v>11</v>
      </c>
      <c r="C60" s="110">
        <v>4610</v>
      </c>
      <c r="D60" s="25" t="s">
        <v>11</v>
      </c>
      <c r="E60" s="110">
        <f>C60</f>
        <v>4610</v>
      </c>
    </row>
    <row r="61" spans="1:5" ht="15" customHeight="1" x14ac:dyDescent="0.35">
      <c r="A61" s="10" t="s">
        <v>300</v>
      </c>
      <c r="B61" s="25">
        <v>1495</v>
      </c>
      <c r="C61" s="55" t="s">
        <v>11</v>
      </c>
      <c r="D61" s="7" t="s">
        <v>11</v>
      </c>
      <c r="E61" s="110">
        <v>1495</v>
      </c>
    </row>
    <row r="62" spans="1:5" ht="15" customHeight="1" x14ac:dyDescent="0.35">
      <c r="A62" s="10" t="s">
        <v>309</v>
      </c>
      <c r="B62" s="7" t="s">
        <v>11</v>
      </c>
      <c r="C62" s="55">
        <v>915</v>
      </c>
      <c r="D62" s="7" t="s">
        <v>11</v>
      </c>
      <c r="E62" s="55">
        <f>C62</f>
        <v>915</v>
      </c>
    </row>
    <row r="63" spans="1:5" ht="15" customHeight="1" x14ac:dyDescent="0.35">
      <c r="A63" s="10" t="s">
        <v>314</v>
      </c>
      <c r="B63" s="25">
        <v>-261</v>
      </c>
      <c r="C63" s="55" t="s">
        <v>11</v>
      </c>
      <c r="D63" s="25">
        <v>756</v>
      </c>
      <c r="E63" s="110">
        <f>B63+D63</f>
        <v>495</v>
      </c>
    </row>
    <row r="64" spans="1:5" ht="15" customHeight="1" x14ac:dyDescent="0.35">
      <c r="A64" s="10" t="s">
        <v>303</v>
      </c>
      <c r="B64" s="7">
        <v>93</v>
      </c>
      <c r="C64" s="55">
        <v>3</v>
      </c>
      <c r="D64" s="7" t="s">
        <v>11</v>
      </c>
      <c r="E64" s="55">
        <f>B64+C64</f>
        <v>96</v>
      </c>
    </row>
    <row r="65" spans="1:5" ht="15" customHeight="1" thickBot="1" x14ac:dyDescent="0.4">
      <c r="A65" s="10" t="s">
        <v>305</v>
      </c>
      <c r="B65" s="25" t="s">
        <v>11</v>
      </c>
      <c r="C65" s="110" t="s">
        <v>11</v>
      </c>
      <c r="D65" s="7" t="s">
        <v>11</v>
      </c>
      <c r="E65" s="55" t="s">
        <v>11</v>
      </c>
    </row>
    <row r="66" spans="1:5" ht="15.75" customHeight="1" thickBot="1" x14ac:dyDescent="0.4">
      <c r="A66" s="10" t="s">
        <v>315</v>
      </c>
      <c r="B66" s="126">
        <f>B61+B63+B64</f>
        <v>1327</v>
      </c>
      <c r="C66" s="108">
        <f>C60+C62+C64</f>
        <v>5528</v>
      </c>
      <c r="D66" s="126">
        <f>D63</f>
        <v>756</v>
      </c>
      <c r="E66" s="108">
        <f>E60+E61+E62+E63+E64</f>
        <v>7611</v>
      </c>
    </row>
    <row r="67" spans="1:5" x14ac:dyDescent="0.35">
      <c r="A67" s="10"/>
      <c r="B67" s="7"/>
      <c r="C67" s="55"/>
      <c r="D67" s="7"/>
      <c r="E67" s="55"/>
    </row>
    <row r="68" spans="1:5" ht="15" thickBot="1" x14ac:dyDescent="0.4">
      <c r="A68" s="10" t="s">
        <v>312</v>
      </c>
      <c r="B68" s="27">
        <v>-1495</v>
      </c>
      <c r="C68" s="53" t="s">
        <v>11</v>
      </c>
      <c r="D68" s="8" t="s">
        <v>11</v>
      </c>
      <c r="E68" s="106">
        <v>-1495</v>
      </c>
    </row>
    <row r="69" spans="1:5" ht="15.75" customHeight="1" thickBot="1" x14ac:dyDescent="0.4">
      <c r="A69" s="10" t="s">
        <v>313</v>
      </c>
      <c r="B69" s="130">
        <f>B66+B68</f>
        <v>-168</v>
      </c>
      <c r="C69" s="119">
        <f>C66</f>
        <v>5528</v>
      </c>
      <c r="D69" s="130">
        <f>D66</f>
        <v>756</v>
      </c>
      <c r="E69" s="119">
        <f>E66+E68</f>
        <v>6116</v>
      </c>
    </row>
    <row r="70" spans="1:5" ht="15" thickTop="1" x14ac:dyDescent="0.35">
      <c r="A70" s="10"/>
      <c r="B70" s="7"/>
      <c r="C70" s="55"/>
      <c r="D70" s="7"/>
      <c r="E70" s="55"/>
    </row>
    <row r="71" spans="1:5" x14ac:dyDescent="0.35">
      <c r="A71" s="1" t="s">
        <v>307</v>
      </c>
      <c r="B71" s="26">
        <v>-25</v>
      </c>
      <c r="C71" s="127">
        <v>829</v>
      </c>
      <c r="D71" s="13">
        <v>113</v>
      </c>
      <c r="E71" s="72">
        <v>917</v>
      </c>
    </row>
    <row r="72" spans="1:5" x14ac:dyDescent="0.35">
      <c r="A72" s="1"/>
      <c r="B72" s="26"/>
      <c r="C72" s="127"/>
      <c r="D72" s="13"/>
      <c r="E72" s="72"/>
    </row>
    <row r="73" spans="1:5" x14ac:dyDescent="0.35">
      <c r="A73" s="1"/>
      <c r="B73" s="26"/>
      <c r="C73" s="127"/>
      <c r="D73" s="13"/>
      <c r="E73" s="72"/>
    </row>
    <row r="77" spans="1:5" ht="55.5" customHeight="1" thickBot="1" x14ac:dyDescent="0.4">
      <c r="A77" s="10"/>
      <c r="B77" s="3" t="s">
        <v>54</v>
      </c>
      <c r="C77" s="3" t="s">
        <v>316</v>
      </c>
      <c r="D77" s="41" t="s">
        <v>308</v>
      </c>
      <c r="E77" s="3" t="s">
        <v>53</v>
      </c>
    </row>
    <row r="78" spans="1:5" ht="15" customHeight="1" x14ac:dyDescent="0.35">
      <c r="A78" s="10"/>
      <c r="B78" s="55"/>
      <c r="C78" s="55"/>
      <c r="D78" s="7"/>
      <c r="E78" s="55"/>
    </row>
    <row r="79" spans="1:5" ht="15" customHeight="1" x14ac:dyDescent="0.35">
      <c r="A79" s="10" t="s">
        <v>299</v>
      </c>
      <c r="B79" s="55">
        <v>406</v>
      </c>
      <c r="C79" s="55">
        <v>-406</v>
      </c>
      <c r="D79" s="7" t="s">
        <v>11</v>
      </c>
      <c r="E79" s="55" t="s">
        <v>11</v>
      </c>
    </row>
    <row r="80" spans="1:5" ht="24" customHeight="1" x14ac:dyDescent="0.35">
      <c r="A80" s="23" t="s">
        <v>300</v>
      </c>
      <c r="B80" s="55" t="s">
        <v>11</v>
      </c>
      <c r="C80" s="55" t="s">
        <v>11</v>
      </c>
      <c r="D80" s="7" t="s">
        <v>11</v>
      </c>
      <c r="E80" s="55" t="s">
        <v>11</v>
      </c>
    </row>
    <row r="81" spans="1:5" x14ac:dyDescent="0.35">
      <c r="A81" s="10" t="s">
        <v>309</v>
      </c>
      <c r="B81" s="55">
        <v>35</v>
      </c>
      <c r="C81" s="55">
        <v>142</v>
      </c>
      <c r="D81" s="7" t="s">
        <v>11</v>
      </c>
      <c r="E81" s="55">
        <f>B81+C81</f>
        <v>177</v>
      </c>
    </row>
    <row r="82" spans="1:5" ht="24" customHeight="1" x14ac:dyDescent="0.35">
      <c r="A82" s="9" t="s">
        <v>310</v>
      </c>
      <c r="B82" s="110">
        <v>-20723</v>
      </c>
      <c r="C82" s="110">
        <v>20723</v>
      </c>
      <c r="D82" s="7" t="s">
        <v>11</v>
      </c>
      <c r="E82" s="110" t="s">
        <v>11</v>
      </c>
    </row>
    <row r="83" spans="1:5" x14ac:dyDescent="0.35">
      <c r="A83" s="6" t="s">
        <v>311</v>
      </c>
      <c r="B83" s="110">
        <v>1590</v>
      </c>
      <c r="C83" s="55" t="s">
        <v>11</v>
      </c>
      <c r="D83" s="25">
        <v>-1851</v>
      </c>
      <c r="E83" s="110">
        <f>B83+D83</f>
        <v>-261</v>
      </c>
    </row>
    <row r="84" spans="1:5" ht="15" thickBot="1" x14ac:dyDescent="0.4">
      <c r="A84" s="6" t="s">
        <v>303</v>
      </c>
      <c r="B84" s="53">
        <v>189</v>
      </c>
      <c r="C84" s="53">
        <v>92</v>
      </c>
      <c r="D84" s="8" t="s">
        <v>11</v>
      </c>
      <c r="E84" s="53">
        <v>281</v>
      </c>
    </row>
    <row r="85" spans="1:5" ht="24" customHeight="1" thickBot="1" x14ac:dyDescent="0.4">
      <c r="A85" s="23" t="s">
        <v>315</v>
      </c>
      <c r="B85" s="124">
        <f>B79+B81+B82+B83+B84</f>
        <v>-18503</v>
      </c>
      <c r="C85" s="124">
        <f>C79+C81+C82+C84</f>
        <v>20551</v>
      </c>
      <c r="D85" s="125">
        <f>D83</f>
        <v>-1851</v>
      </c>
      <c r="E85" s="124">
        <f>E81+E83+E84</f>
        <v>197</v>
      </c>
    </row>
    <row r="86" spans="1:5" x14ac:dyDescent="0.35">
      <c r="A86" s="10"/>
      <c r="B86" s="55"/>
      <c r="C86" s="55"/>
      <c r="D86" s="7"/>
      <c r="E86" s="55"/>
    </row>
    <row r="87" spans="1:5" ht="15" thickBot="1" x14ac:dyDescent="0.4">
      <c r="A87" s="10" t="s">
        <v>312</v>
      </c>
      <c r="B87" s="53" t="s">
        <v>11</v>
      </c>
      <c r="C87" s="53" t="s">
        <v>11</v>
      </c>
      <c r="D87" s="8" t="s">
        <v>11</v>
      </c>
      <c r="E87" s="53" t="s">
        <v>11</v>
      </c>
    </row>
    <row r="88" spans="1:5" ht="15" thickBot="1" x14ac:dyDescent="0.4">
      <c r="A88" s="10" t="s">
        <v>313</v>
      </c>
      <c r="B88" s="119">
        <f>B85</f>
        <v>-18503</v>
      </c>
      <c r="C88" s="119">
        <f>C85</f>
        <v>20551</v>
      </c>
      <c r="D88" s="130">
        <f>D85</f>
        <v>-1851</v>
      </c>
      <c r="E88" s="119">
        <f>E85</f>
        <v>197</v>
      </c>
    </row>
    <row r="89" spans="1:5" ht="15" customHeight="1" thickTop="1" x14ac:dyDescent="0.35">
      <c r="A89" s="10"/>
      <c r="B89" s="55"/>
      <c r="C89" s="55"/>
      <c r="D89" s="7"/>
      <c r="E89" s="55"/>
    </row>
    <row r="90" spans="1:5" ht="15" customHeight="1" x14ac:dyDescent="0.35">
      <c r="A90" s="1" t="s">
        <v>307</v>
      </c>
      <c r="B90" s="127">
        <v>-2775</v>
      </c>
      <c r="C90" s="127">
        <v>3083</v>
      </c>
      <c r="D90" s="13">
        <v>-278</v>
      </c>
      <c r="E90" s="127">
        <v>30</v>
      </c>
    </row>
    <row r="96" spans="1:5" ht="55.5" customHeight="1" thickBot="1" x14ac:dyDescent="0.4">
      <c r="A96" s="10"/>
      <c r="B96" s="3" t="s">
        <v>54</v>
      </c>
      <c r="C96" s="3" t="s">
        <v>316</v>
      </c>
      <c r="D96" s="3" t="s">
        <v>308</v>
      </c>
      <c r="E96" s="3" t="s">
        <v>53</v>
      </c>
    </row>
    <row r="97" spans="1:5" ht="15" customHeight="1" x14ac:dyDescent="0.35">
      <c r="A97" s="10"/>
      <c r="B97" s="7"/>
      <c r="C97" s="55"/>
      <c r="D97" s="7"/>
      <c r="E97" s="55"/>
    </row>
    <row r="98" spans="1:5" ht="15" customHeight="1" x14ac:dyDescent="0.35">
      <c r="A98" s="10" t="s">
        <v>299</v>
      </c>
      <c r="B98" s="7">
        <v>406</v>
      </c>
      <c r="C98" s="55">
        <v>-406</v>
      </c>
      <c r="D98" s="7" t="s">
        <v>11</v>
      </c>
      <c r="E98" s="55" t="s">
        <v>11</v>
      </c>
    </row>
    <row r="99" spans="1:5" ht="24" customHeight="1" x14ac:dyDescent="0.35">
      <c r="A99" s="23" t="s">
        <v>300</v>
      </c>
      <c r="B99" s="25">
        <v>1495</v>
      </c>
      <c r="C99" s="55" t="s">
        <v>11</v>
      </c>
      <c r="D99" s="7" t="s">
        <v>11</v>
      </c>
      <c r="E99" s="110">
        <v>1495</v>
      </c>
    </row>
    <row r="100" spans="1:5" ht="15" customHeight="1" x14ac:dyDescent="0.35">
      <c r="A100" s="10" t="s">
        <v>309</v>
      </c>
      <c r="B100" s="7" t="s">
        <v>11</v>
      </c>
      <c r="C100" s="55" t="s">
        <v>11</v>
      </c>
      <c r="D100" s="7" t="s">
        <v>11</v>
      </c>
      <c r="E100" s="55" t="s">
        <v>11</v>
      </c>
    </row>
    <row r="101" spans="1:5" ht="24" customHeight="1" x14ac:dyDescent="0.35">
      <c r="A101" s="9" t="s">
        <v>310</v>
      </c>
      <c r="B101" s="25">
        <v>1590</v>
      </c>
      <c r="C101" s="55" t="s">
        <v>11</v>
      </c>
      <c r="D101" s="25">
        <v>-1851</v>
      </c>
      <c r="E101" s="110">
        <v>-261</v>
      </c>
    </row>
    <row r="102" spans="1:5" ht="15" customHeight="1" x14ac:dyDescent="0.35">
      <c r="A102" s="6" t="s">
        <v>314</v>
      </c>
      <c r="B102" s="7">
        <v>79</v>
      </c>
      <c r="C102" s="55">
        <v>14</v>
      </c>
      <c r="D102" s="7" t="s">
        <v>11</v>
      </c>
      <c r="E102" s="55">
        <v>93</v>
      </c>
    </row>
    <row r="103" spans="1:5" ht="15" customHeight="1" thickBot="1" x14ac:dyDescent="0.4">
      <c r="A103" s="6" t="s">
        <v>303</v>
      </c>
      <c r="B103" s="25">
        <v>-20723</v>
      </c>
      <c r="C103" s="110">
        <v>20723</v>
      </c>
      <c r="D103" s="7" t="s">
        <v>11</v>
      </c>
      <c r="E103" s="110" t="s">
        <v>11</v>
      </c>
    </row>
    <row r="104" spans="1:5" ht="24" customHeight="1" thickBot="1" x14ac:dyDescent="0.4">
      <c r="A104" s="23" t="s">
        <v>315</v>
      </c>
      <c r="B104" s="126">
        <f>B98+B99+B101+B102+B103</f>
        <v>-17153</v>
      </c>
      <c r="C104" s="108">
        <f>C98+C102+C103</f>
        <v>20331</v>
      </c>
      <c r="D104" s="126">
        <f>D101</f>
        <v>-1851</v>
      </c>
      <c r="E104" s="108">
        <f>E99+E101+E102</f>
        <v>1327</v>
      </c>
    </row>
    <row r="105" spans="1:5" ht="15" customHeight="1" x14ac:dyDescent="0.35">
      <c r="A105" s="10"/>
      <c r="B105" s="7"/>
      <c r="C105" s="55"/>
      <c r="D105" s="7"/>
      <c r="E105" s="55"/>
    </row>
    <row r="106" spans="1:5" ht="15" customHeight="1" thickBot="1" x14ac:dyDescent="0.4">
      <c r="A106" s="10" t="s">
        <v>312</v>
      </c>
      <c r="B106" s="27">
        <v>-1495</v>
      </c>
      <c r="C106" s="53" t="s">
        <v>11</v>
      </c>
      <c r="D106" s="8" t="s">
        <v>11</v>
      </c>
      <c r="E106" s="106">
        <v>-1495</v>
      </c>
    </row>
    <row r="107" spans="1:5" ht="15.75" customHeight="1" thickBot="1" x14ac:dyDescent="0.4">
      <c r="A107" s="10" t="s">
        <v>313</v>
      </c>
      <c r="B107" s="130">
        <f>B104+B106</f>
        <v>-18648</v>
      </c>
      <c r="C107" s="119">
        <f>C104</f>
        <v>20331</v>
      </c>
      <c r="D107" s="130">
        <f>D104</f>
        <v>-1851</v>
      </c>
      <c r="E107" s="119">
        <f>E104+E106</f>
        <v>-168</v>
      </c>
    </row>
    <row r="108" spans="1:5" ht="15" customHeight="1" thickTop="1" x14ac:dyDescent="0.35">
      <c r="A108" s="10"/>
      <c r="B108" s="7"/>
      <c r="C108" s="55"/>
      <c r="D108" s="7"/>
      <c r="E108" s="55"/>
    </row>
    <row r="109" spans="1:5" ht="15" customHeight="1" x14ac:dyDescent="0.35">
      <c r="A109" s="1" t="s">
        <v>307</v>
      </c>
      <c r="B109" s="26">
        <v>-2797</v>
      </c>
      <c r="C109" s="127">
        <v>3050</v>
      </c>
      <c r="D109" s="13">
        <v>-278</v>
      </c>
      <c r="E109" s="127">
        <v>25</v>
      </c>
    </row>
    <row r="110" spans="1:5" ht="15" customHeight="1" x14ac:dyDescent="0.35">
      <c r="A110" s="1"/>
      <c r="B110" s="26"/>
      <c r="C110" s="72"/>
      <c r="D110" s="13"/>
      <c r="E110" s="127"/>
    </row>
    <row r="111" spans="1:5" ht="15" customHeight="1" x14ac:dyDescent="0.35">
      <c r="A111" s="1"/>
      <c r="B111" s="26"/>
      <c r="C111" s="72"/>
      <c r="D111" s="13"/>
      <c r="E111" s="127"/>
    </row>
    <row r="115" spans="1:6" ht="15" thickBot="1" x14ac:dyDescent="0.4">
      <c r="A115" s="1"/>
      <c r="B115" s="171" t="s">
        <v>50</v>
      </c>
      <c r="C115" s="171"/>
      <c r="D115" s="21"/>
      <c r="E115" s="171" t="s">
        <v>51</v>
      </c>
      <c r="F115" s="171"/>
    </row>
    <row r="116" spans="1:6" ht="15" thickBot="1" x14ac:dyDescent="0.4">
      <c r="A116" s="10"/>
      <c r="B116" s="80">
        <v>2020</v>
      </c>
      <c r="C116" s="82">
        <v>2019</v>
      </c>
      <c r="D116" s="21"/>
      <c r="E116" s="80">
        <v>2020</v>
      </c>
      <c r="F116" s="82">
        <v>2019</v>
      </c>
    </row>
    <row r="117" spans="1:6" x14ac:dyDescent="0.35">
      <c r="A117" s="10"/>
      <c r="B117" s="55"/>
      <c r="C117" s="55"/>
      <c r="D117" s="7"/>
      <c r="E117" s="55"/>
      <c r="F117" s="55"/>
    </row>
    <row r="118" spans="1:6" ht="24" customHeight="1" x14ac:dyDescent="0.35">
      <c r="A118" s="23" t="s">
        <v>317</v>
      </c>
      <c r="B118" s="55">
        <v>-941</v>
      </c>
      <c r="C118" s="55">
        <v>464</v>
      </c>
      <c r="D118" s="7"/>
      <c r="E118" s="55">
        <v>-887</v>
      </c>
      <c r="F118" s="55">
        <v>612</v>
      </c>
    </row>
    <row r="119" spans="1:6" ht="24" customHeight="1" x14ac:dyDescent="0.35">
      <c r="A119" s="23" t="s">
        <v>318</v>
      </c>
      <c r="B119" s="55">
        <v>27</v>
      </c>
      <c r="C119" s="55">
        <v>-124</v>
      </c>
      <c r="D119" s="7"/>
      <c r="E119" s="55" t="s">
        <v>11</v>
      </c>
      <c r="F119" s="55" t="s">
        <v>11</v>
      </c>
    </row>
    <row r="120" spans="1:6" ht="24" customHeight="1" x14ac:dyDescent="0.35">
      <c r="A120" s="23" t="s">
        <v>319</v>
      </c>
      <c r="B120" s="55" t="s">
        <v>11</v>
      </c>
      <c r="C120" s="55" t="s">
        <v>11</v>
      </c>
      <c r="D120" s="7"/>
      <c r="E120" s="55" t="s">
        <v>11</v>
      </c>
      <c r="F120" s="55" t="s">
        <v>11</v>
      </c>
    </row>
    <row r="121" spans="1:6" ht="24" customHeight="1" thickBot="1" x14ac:dyDescent="0.4">
      <c r="A121" s="23" t="s">
        <v>320</v>
      </c>
      <c r="B121" s="110">
        <v>114</v>
      </c>
      <c r="C121" s="110">
        <v>-1464</v>
      </c>
      <c r="D121" s="7"/>
      <c r="E121" s="110">
        <v>58</v>
      </c>
      <c r="F121" s="110">
        <v>-2378</v>
      </c>
    </row>
    <row r="122" spans="1:6" ht="24" customHeight="1" thickBot="1" x14ac:dyDescent="0.4">
      <c r="A122" s="20" t="s">
        <v>321</v>
      </c>
      <c r="B122" s="121">
        <f>B118+B119+B121</f>
        <v>-800</v>
      </c>
      <c r="C122" s="121">
        <v>-1124</v>
      </c>
      <c r="D122" s="7"/>
      <c r="E122" s="121">
        <f>E118+E121</f>
        <v>-829</v>
      </c>
      <c r="F122" s="121">
        <v>-1766</v>
      </c>
    </row>
    <row r="123" spans="1:6" ht="15" thickTop="1" x14ac:dyDescent="0.35"/>
  </sheetData>
  <mergeCells count="6">
    <mergeCell ref="B115:C115"/>
    <mergeCell ref="E115:F115"/>
    <mergeCell ref="B4:C4"/>
    <mergeCell ref="E4:F4"/>
    <mergeCell ref="B15:C15"/>
    <mergeCell ref="E15:F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8B415-0E76-4248-8ADB-7F1B8FEC4D2E}">
  <dimension ref="A1:H70"/>
  <sheetViews>
    <sheetView tabSelected="1" workbookViewId="0">
      <selection activeCell="G67" sqref="G67"/>
    </sheetView>
  </sheetViews>
  <sheetFormatPr defaultRowHeight="14.5" x14ac:dyDescent="0.35"/>
  <cols>
    <col min="1" max="1" width="34.6328125" bestFit="1" customWidth="1"/>
    <col min="3" max="3" width="11" customWidth="1"/>
    <col min="4" max="4" width="11.453125" customWidth="1"/>
    <col min="6" max="7" width="10.54296875" customWidth="1"/>
  </cols>
  <sheetData>
    <row r="1" spans="1:7" ht="15.5" x14ac:dyDescent="0.35">
      <c r="A1" s="19" t="s">
        <v>49</v>
      </c>
    </row>
    <row r="4" spans="1:7" ht="15" thickBot="1" x14ac:dyDescent="0.4">
      <c r="A4" s="20"/>
      <c r="B4" s="21"/>
      <c r="C4" s="167" t="s">
        <v>50</v>
      </c>
      <c r="D4" s="167"/>
      <c r="E4" s="21"/>
      <c r="F4" s="167" t="s">
        <v>51</v>
      </c>
      <c r="G4" s="167"/>
    </row>
    <row r="5" spans="1:7" ht="35" thickBot="1" x14ac:dyDescent="0.4">
      <c r="A5" s="20"/>
      <c r="B5" s="21" t="s">
        <v>52</v>
      </c>
      <c r="C5" s="2" t="s">
        <v>390</v>
      </c>
      <c r="D5" s="2" t="s">
        <v>53</v>
      </c>
      <c r="E5" s="21"/>
      <c r="F5" s="2" t="s">
        <v>390</v>
      </c>
      <c r="G5" s="2" t="s">
        <v>53</v>
      </c>
    </row>
    <row r="6" spans="1:7" x14ac:dyDescent="0.35">
      <c r="A6" s="20" t="s">
        <v>55</v>
      </c>
      <c r="B6" s="22"/>
      <c r="C6" s="7"/>
      <c r="D6" s="7"/>
      <c r="E6" s="7"/>
      <c r="F6" s="7"/>
      <c r="G6" s="7"/>
    </row>
    <row r="7" spans="1:7" x14ac:dyDescent="0.35">
      <c r="A7" s="23" t="s">
        <v>56</v>
      </c>
      <c r="B7" s="22"/>
      <c r="C7" s="7"/>
      <c r="D7" s="7"/>
      <c r="E7" s="7"/>
      <c r="F7" s="7"/>
      <c r="G7" s="7"/>
    </row>
    <row r="8" spans="1:7" x14ac:dyDescent="0.35">
      <c r="A8" s="23" t="s">
        <v>57</v>
      </c>
      <c r="B8" s="21">
        <v>3</v>
      </c>
      <c r="C8" s="25">
        <v>30327</v>
      </c>
      <c r="D8" s="25">
        <v>30327</v>
      </c>
      <c r="E8" s="25"/>
      <c r="F8" s="25">
        <v>30327</v>
      </c>
      <c r="G8" s="25">
        <v>30327</v>
      </c>
    </row>
    <row r="9" spans="1:7" x14ac:dyDescent="0.35">
      <c r="A9" s="23" t="s">
        <v>58</v>
      </c>
      <c r="B9" s="21">
        <v>3</v>
      </c>
      <c r="C9" s="25">
        <v>115</v>
      </c>
      <c r="D9" s="25">
        <v>248</v>
      </c>
      <c r="E9" s="25"/>
      <c r="F9" s="25">
        <v>108</v>
      </c>
      <c r="G9" s="25">
        <v>186</v>
      </c>
    </row>
    <row r="10" spans="1:7" x14ac:dyDescent="0.35">
      <c r="A10" s="23" t="s">
        <v>59</v>
      </c>
      <c r="B10" s="21">
        <v>4</v>
      </c>
      <c r="C10" s="25">
        <v>122</v>
      </c>
      <c r="D10" s="25">
        <v>208</v>
      </c>
      <c r="E10" s="25"/>
      <c r="F10" s="25">
        <v>99</v>
      </c>
      <c r="G10" s="25">
        <v>154</v>
      </c>
    </row>
    <row r="11" spans="1:7" x14ac:dyDescent="0.35">
      <c r="A11" s="23" t="s">
        <v>60</v>
      </c>
      <c r="B11" s="21">
        <v>4</v>
      </c>
      <c r="C11" s="25">
        <v>219</v>
      </c>
      <c r="D11" s="25">
        <v>562</v>
      </c>
      <c r="E11" s="25"/>
      <c r="F11" s="25">
        <v>103</v>
      </c>
      <c r="G11" s="25">
        <v>259</v>
      </c>
    </row>
    <row r="12" spans="1:7" x14ac:dyDescent="0.35">
      <c r="A12" s="23" t="s">
        <v>61</v>
      </c>
      <c r="B12" s="21">
        <v>5</v>
      </c>
      <c r="C12" s="25" t="s">
        <v>11</v>
      </c>
      <c r="D12" s="25" t="s">
        <v>11</v>
      </c>
      <c r="E12" s="26"/>
      <c r="F12" s="25">
        <v>2859</v>
      </c>
      <c r="G12" s="25">
        <v>3220</v>
      </c>
    </row>
    <row r="13" spans="1:7" x14ac:dyDescent="0.35">
      <c r="A13" s="23" t="s">
        <v>62</v>
      </c>
      <c r="B13" s="21"/>
      <c r="C13" s="25">
        <v>23</v>
      </c>
      <c r="D13" s="25">
        <v>220</v>
      </c>
      <c r="E13" s="25"/>
      <c r="F13" s="25">
        <v>23</v>
      </c>
      <c r="G13" s="25">
        <v>30</v>
      </c>
    </row>
    <row r="14" spans="1:7" ht="15" thickBot="1" x14ac:dyDescent="0.4">
      <c r="A14" s="23" t="s">
        <v>63</v>
      </c>
      <c r="B14" s="21">
        <v>17</v>
      </c>
      <c r="C14" s="27">
        <v>954</v>
      </c>
      <c r="D14" s="27">
        <v>30</v>
      </c>
      <c r="E14" s="25"/>
      <c r="F14" s="27">
        <v>917</v>
      </c>
      <c r="G14" s="27" t="s">
        <v>11</v>
      </c>
    </row>
    <row r="15" spans="1:7" ht="15" thickBot="1" x14ac:dyDescent="0.4">
      <c r="A15" s="20" t="s">
        <v>64</v>
      </c>
      <c r="B15" s="21"/>
      <c r="C15" s="28">
        <f>SUM(C8:C14)</f>
        <v>31760</v>
      </c>
      <c r="D15" s="28">
        <f>SUM(D8:D14)</f>
        <v>31595</v>
      </c>
      <c r="E15" s="25"/>
      <c r="F15" s="28">
        <f>SUM(F8:F14)</f>
        <v>34436</v>
      </c>
      <c r="G15" s="28">
        <f>SUM(G8:G14)</f>
        <v>34176</v>
      </c>
    </row>
    <row r="16" spans="1:7" x14ac:dyDescent="0.35">
      <c r="A16" s="23"/>
      <c r="B16" s="21"/>
      <c r="C16" s="25"/>
      <c r="D16" s="25"/>
      <c r="E16" s="25"/>
      <c r="F16" s="25"/>
      <c r="G16" s="25"/>
    </row>
    <row r="17" spans="1:7" x14ac:dyDescent="0.35">
      <c r="A17" s="20" t="s">
        <v>65</v>
      </c>
      <c r="B17" s="21"/>
      <c r="C17" s="25"/>
      <c r="D17" s="25"/>
      <c r="E17" s="25"/>
      <c r="F17" s="25"/>
      <c r="G17" s="25"/>
    </row>
    <row r="18" spans="1:7" x14ac:dyDescent="0.35">
      <c r="A18" s="23" t="s">
        <v>66</v>
      </c>
      <c r="B18" s="21"/>
      <c r="C18" s="25">
        <v>2</v>
      </c>
      <c r="D18" s="25">
        <v>4</v>
      </c>
      <c r="E18" s="25"/>
      <c r="F18" s="25">
        <v>1</v>
      </c>
      <c r="G18" s="25">
        <v>1</v>
      </c>
    </row>
    <row r="19" spans="1:7" x14ac:dyDescent="0.35">
      <c r="A19" s="23" t="s">
        <v>67</v>
      </c>
      <c r="B19" s="21">
        <v>6</v>
      </c>
      <c r="C19" s="25">
        <v>7837</v>
      </c>
      <c r="D19" s="25">
        <v>8973</v>
      </c>
      <c r="E19" s="25"/>
      <c r="F19" s="25">
        <v>6741</v>
      </c>
      <c r="G19" s="25">
        <v>4965</v>
      </c>
    </row>
    <row r="20" spans="1:7" x14ac:dyDescent="0.35">
      <c r="A20" s="23" t="s">
        <v>68</v>
      </c>
      <c r="B20" s="21">
        <v>7</v>
      </c>
      <c r="C20" s="25">
        <v>144</v>
      </c>
      <c r="D20" s="25">
        <v>652</v>
      </c>
      <c r="E20" s="25"/>
      <c r="F20" s="25">
        <v>72</v>
      </c>
      <c r="G20" s="25">
        <v>421</v>
      </c>
    </row>
    <row r="21" spans="1:7" x14ac:dyDescent="0.35">
      <c r="A21" s="23" t="s">
        <v>69</v>
      </c>
      <c r="B21" s="21">
        <v>20</v>
      </c>
      <c r="C21" s="25" t="s">
        <v>11</v>
      </c>
      <c r="D21" s="25" t="s">
        <v>11</v>
      </c>
      <c r="E21" s="25"/>
      <c r="F21" s="25">
        <v>1042</v>
      </c>
      <c r="G21" s="25">
        <v>280</v>
      </c>
    </row>
    <row r="22" spans="1:7" x14ac:dyDescent="0.35">
      <c r="A22" s="23" t="s">
        <v>70</v>
      </c>
      <c r="B22" s="21"/>
      <c r="C22" s="25">
        <v>70</v>
      </c>
      <c r="D22" s="25">
        <v>175</v>
      </c>
      <c r="E22" s="25"/>
      <c r="F22" s="25">
        <v>69</v>
      </c>
      <c r="G22" s="25">
        <v>174</v>
      </c>
    </row>
    <row r="23" spans="1:7" x14ac:dyDescent="0.35">
      <c r="A23" s="23" t="s">
        <v>71</v>
      </c>
      <c r="B23" s="21">
        <v>7</v>
      </c>
      <c r="C23" s="25">
        <v>184</v>
      </c>
      <c r="D23" s="25">
        <v>874</v>
      </c>
      <c r="E23" s="26"/>
      <c r="F23" s="25">
        <v>179</v>
      </c>
      <c r="G23" s="25">
        <v>684</v>
      </c>
    </row>
    <row r="24" spans="1:7" x14ac:dyDescent="0.35">
      <c r="A24" s="23" t="s">
        <v>72</v>
      </c>
      <c r="B24" s="21">
        <v>8</v>
      </c>
      <c r="C24" s="25" t="s">
        <v>11</v>
      </c>
      <c r="D24" s="25">
        <v>261</v>
      </c>
      <c r="E24" s="25"/>
      <c r="F24" s="25" t="s">
        <v>11</v>
      </c>
      <c r="G24" s="25">
        <v>261</v>
      </c>
    </row>
    <row r="25" spans="1:7" x14ac:dyDescent="0.35">
      <c r="A25" s="23" t="s">
        <v>73</v>
      </c>
      <c r="B25" s="21">
        <v>9</v>
      </c>
      <c r="C25" s="25">
        <v>2300</v>
      </c>
      <c r="D25" s="25">
        <v>2300</v>
      </c>
      <c r="E25" s="25"/>
      <c r="F25" s="25">
        <v>2300</v>
      </c>
      <c r="G25" s="25">
        <v>2300</v>
      </c>
    </row>
    <row r="26" spans="1:7" ht="15" thickBot="1" x14ac:dyDescent="0.4">
      <c r="A26" s="23" t="s">
        <v>74</v>
      </c>
      <c r="B26" s="21">
        <v>9</v>
      </c>
      <c r="C26" s="27">
        <v>3065</v>
      </c>
      <c r="D26" s="27">
        <v>4554</v>
      </c>
      <c r="E26" s="25"/>
      <c r="F26" s="27">
        <v>203</v>
      </c>
      <c r="G26" s="27">
        <v>1391</v>
      </c>
    </row>
    <row r="27" spans="1:7" ht="15" thickBot="1" x14ac:dyDescent="0.4">
      <c r="A27" s="20" t="s">
        <v>75</v>
      </c>
      <c r="B27" s="21"/>
      <c r="C27" s="28">
        <f>SUM(C18:C26)</f>
        <v>13602</v>
      </c>
      <c r="D27" s="28">
        <f>SUM(D18:D26)</f>
        <v>17793</v>
      </c>
      <c r="E27" s="26"/>
      <c r="F27" s="28">
        <f t="shared" ref="F27:G27" si="0">SUM(F18:F26)</f>
        <v>10607</v>
      </c>
      <c r="G27" s="28">
        <f t="shared" si="0"/>
        <v>10477</v>
      </c>
    </row>
    <row r="28" spans="1:7" x14ac:dyDescent="0.35">
      <c r="A28" s="23"/>
      <c r="B28" s="21"/>
      <c r="C28" s="25"/>
      <c r="D28" s="25"/>
      <c r="E28" s="25"/>
      <c r="F28" s="25"/>
      <c r="G28" s="25"/>
    </row>
    <row r="29" spans="1:7" x14ac:dyDescent="0.35">
      <c r="A29" s="18"/>
      <c r="B29" s="21"/>
      <c r="C29" s="26"/>
      <c r="D29" s="26"/>
      <c r="E29" s="26"/>
      <c r="F29" s="26"/>
      <c r="G29" s="26"/>
    </row>
    <row r="30" spans="1:7" ht="15" thickBot="1" x14ac:dyDescent="0.4">
      <c r="A30" s="20" t="s">
        <v>76</v>
      </c>
      <c r="B30" s="21"/>
      <c r="C30" s="29">
        <f>+C15+C27</f>
        <v>45362</v>
      </c>
      <c r="D30" s="29">
        <f>+D15+D27</f>
        <v>49388</v>
      </c>
      <c r="E30" s="26"/>
      <c r="F30" s="29">
        <f>+F15+F27</f>
        <v>45043</v>
      </c>
      <c r="G30" s="29">
        <f>+G15+G27</f>
        <v>44653</v>
      </c>
    </row>
    <row r="31" spans="1:7" ht="15" thickTop="1" x14ac:dyDescent="0.35"/>
    <row r="33" spans="1:8" ht="15" thickBot="1" x14ac:dyDescent="0.4">
      <c r="A33" s="20"/>
      <c r="B33" s="21"/>
      <c r="C33" s="167" t="s">
        <v>50</v>
      </c>
      <c r="D33" s="167"/>
      <c r="E33" s="21"/>
      <c r="F33" s="167" t="s">
        <v>51</v>
      </c>
      <c r="G33" s="167"/>
    </row>
    <row r="34" spans="1:8" ht="35" thickBot="1" x14ac:dyDescent="0.4">
      <c r="A34" s="20"/>
      <c r="B34" s="21" t="s">
        <v>52</v>
      </c>
      <c r="C34" s="2" t="s">
        <v>390</v>
      </c>
      <c r="D34" s="2" t="s">
        <v>53</v>
      </c>
      <c r="E34" s="21"/>
      <c r="F34" s="2" t="s">
        <v>390</v>
      </c>
      <c r="G34" s="2" t="s">
        <v>53</v>
      </c>
    </row>
    <row r="35" spans="1:8" x14ac:dyDescent="0.35">
      <c r="A35" s="20" t="s">
        <v>77</v>
      </c>
      <c r="B35" s="22"/>
      <c r="C35" s="7"/>
      <c r="D35" s="7"/>
      <c r="E35" s="7"/>
      <c r="F35" s="7"/>
      <c r="G35" s="7"/>
    </row>
    <row r="36" spans="1:8" x14ac:dyDescent="0.35">
      <c r="A36" s="20" t="s">
        <v>78</v>
      </c>
      <c r="B36" s="22"/>
      <c r="C36" s="7"/>
      <c r="D36" s="7"/>
      <c r="E36" s="7"/>
      <c r="F36" s="7"/>
      <c r="G36" s="7"/>
    </row>
    <row r="37" spans="1:8" x14ac:dyDescent="0.35">
      <c r="A37" s="23" t="s">
        <v>79</v>
      </c>
      <c r="B37" s="21">
        <v>1</v>
      </c>
      <c r="C37" s="25">
        <v>234</v>
      </c>
      <c r="D37" s="25">
        <v>234</v>
      </c>
      <c r="E37" s="25"/>
      <c r="F37" s="25">
        <v>234</v>
      </c>
      <c r="G37" s="25">
        <v>234</v>
      </c>
    </row>
    <row r="38" spans="1:8" x14ac:dyDescent="0.35">
      <c r="A38" s="23" t="s">
        <v>80</v>
      </c>
      <c r="B38" s="21"/>
      <c r="C38" s="25">
        <v>-421</v>
      </c>
      <c r="D38" s="25">
        <v>222</v>
      </c>
      <c r="E38" s="25"/>
      <c r="F38" s="25">
        <v>-421</v>
      </c>
      <c r="G38" s="25">
        <v>222</v>
      </c>
    </row>
    <row r="39" spans="1:8" x14ac:dyDescent="0.35">
      <c r="A39" s="23" t="s">
        <v>81</v>
      </c>
      <c r="B39" s="21">
        <v>10</v>
      </c>
      <c r="C39" s="25">
        <v>29</v>
      </c>
      <c r="D39" s="25">
        <v>29</v>
      </c>
      <c r="E39" s="25"/>
      <c r="F39" s="25">
        <v>29</v>
      </c>
      <c r="G39" s="25">
        <v>29</v>
      </c>
    </row>
    <row r="40" spans="1:8" x14ac:dyDescent="0.35">
      <c r="A40" s="23" t="s">
        <v>82</v>
      </c>
      <c r="B40" s="21">
        <v>10</v>
      </c>
      <c r="C40" s="25">
        <v>145</v>
      </c>
      <c r="D40" s="25">
        <v>145</v>
      </c>
      <c r="E40" s="26"/>
      <c r="F40" s="25" t="s">
        <v>11</v>
      </c>
      <c r="G40" s="25" t="s">
        <v>11</v>
      </c>
    </row>
    <row r="41" spans="1:8" ht="15" thickBot="1" x14ac:dyDescent="0.4">
      <c r="A41" s="23" t="s">
        <v>83</v>
      </c>
      <c r="B41" s="21"/>
      <c r="C41" s="25">
        <v>13774</v>
      </c>
      <c r="D41" s="25">
        <v>19524</v>
      </c>
      <c r="E41" s="25"/>
      <c r="F41" s="25">
        <v>10372</v>
      </c>
      <c r="G41" s="25">
        <v>15457</v>
      </c>
    </row>
    <row r="42" spans="1:8" ht="23.5" thickBot="1" x14ac:dyDescent="0.4">
      <c r="A42" s="20" t="s">
        <v>84</v>
      </c>
      <c r="B42" s="21"/>
      <c r="C42" s="30">
        <f>SUM(C37:C41)</f>
        <v>13761</v>
      </c>
      <c r="D42" s="30">
        <f>SUM(D37:D41)</f>
        <v>20154</v>
      </c>
      <c r="E42" s="25"/>
      <c r="F42" s="30">
        <f t="shared" ref="F42:G42" si="1">SUM(F37:F41)</f>
        <v>10214</v>
      </c>
      <c r="G42" s="30">
        <f t="shared" si="1"/>
        <v>15942</v>
      </c>
      <c r="H42" s="31"/>
    </row>
    <row r="43" spans="1:8" ht="15" thickBot="1" x14ac:dyDescent="0.4">
      <c r="A43" s="20" t="s">
        <v>85</v>
      </c>
      <c r="B43" s="21"/>
      <c r="C43" s="27" t="s">
        <v>11</v>
      </c>
      <c r="D43" s="27" t="s">
        <v>11</v>
      </c>
      <c r="E43" s="25"/>
      <c r="F43" s="27" t="s">
        <v>11</v>
      </c>
      <c r="G43" s="27" t="s">
        <v>11</v>
      </c>
    </row>
    <row r="44" spans="1:8" ht="15" thickBot="1" x14ac:dyDescent="0.4">
      <c r="A44" s="20" t="s">
        <v>86</v>
      </c>
      <c r="B44" s="21"/>
      <c r="C44" s="28">
        <f>+C42</f>
        <v>13761</v>
      </c>
      <c r="D44" s="28">
        <f>+D42</f>
        <v>20154</v>
      </c>
      <c r="E44" s="25"/>
      <c r="F44" s="28">
        <f>+F42</f>
        <v>10214</v>
      </c>
      <c r="G44" s="28">
        <f>+G42</f>
        <v>15942</v>
      </c>
    </row>
    <row r="45" spans="1:8" x14ac:dyDescent="0.35">
      <c r="A45" s="23"/>
      <c r="B45" s="21"/>
      <c r="C45" s="25"/>
      <c r="D45" s="25"/>
      <c r="E45" s="25"/>
      <c r="F45" s="25"/>
      <c r="G45" s="25"/>
    </row>
    <row r="46" spans="1:8" x14ac:dyDescent="0.35">
      <c r="A46" s="20" t="s">
        <v>87</v>
      </c>
      <c r="B46" s="21"/>
      <c r="C46" s="25"/>
      <c r="D46" s="25"/>
      <c r="E46" s="25"/>
      <c r="F46" s="25"/>
      <c r="G46" s="25"/>
    </row>
    <row r="47" spans="1:8" x14ac:dyDescent="0.35">
      <c r="A47" s="20" t="s">
        <v>88</v>
      </c>
      <c r="B47" s="21"/>
      <c r="C47" s="26"/>
      <c r="D47" s="26"/>
      <c r="E47" s="26"/>
      <c r="F47" s="26"/>
      <c r="G47" s="26"/>
    </row>
    <row r="48" spans="1:8" x14ac:dyDescent="0.35">
      <c r="A48" s="23" t="s">
        <v>89</v>
      </c>
      <c r="B48" s="21"/>
      <c r="C48" s="25" t="s">
        <v>11</v>
      </c>
      <c r="D48" s="25" t="s">
        <v>11</v>
      </c>
      <c r="E48" s="25"/>
      <c r="F48" s="25" t="s">
        <v>11</v>
      </c>
      <c r="G48" s="25" t="s">
        <v>11</v>
      </c>
    </row>
    <row r="49" spans="1:7" x14ac:dyDescent="0.35">
      <c r="A49" s="23" t="s">
        <v>90</v>
      </c>
      <c r="B49" s="21">
        <v>11</v>
      </c>
      <c r="C49" s="25">
        <v>9140</v>
      </c>
      <c r="D49" s="25">
        <v>4000</v>
      </c>
      <c r="E49" s="25"/>
      <c r="F49" s="25">
        <v>8500</v>
      </c>
      <c r="G49" s="25">
        <v>4000</v>
      </c>
    </row>
    <row r="50" spans="1:7" x14ac:dyDescent="0.35">
      <c r="A50" s="23" t="s">
        <v>91</v>
      </c>
      <c r="B50" s="21">
        <v>11</v>
      </c>
      <c r="C50" s="25">
        <v>1915</v>
      </c>
      <c r="D50" s="25" t="s">
        <v>11</v>
      </c>
      <c r="E50" s="25"/>
      <c r="F50" s="25">
        <v>8392</v>
      </c>
      <c r="G50" s="25">
        <v>7000</v>
      </c>
    </row>
    <row r="51" spans="1:7" x14ac:dyDescent="0.35">
      <c r="A51" s="23" t="s">
        <v>92</v>
      </c>
      <c r="B51" s="21">
        <v>17</v>
      </c>
      <c r="C51" s="25" t="s">
        <v>11</v>
      </c>
      <c r="D51" s="25" t="s">
        <v>11</v>
      </c>
      <c r="E51" s="25"/>
      <c r="F51" s="25" t="s">
        <v>11</v>
      </c>
      <c r="G51" s="25">
        <v>25</v>
      </c>
    </row>
    <row r="52" spans="1:7" ht="15" thickBot="1" x14ac:dyDescent="0.4">
      <c r="A52" s="23" t="s">
        <v>93</v>
      </c>
      <c r="B52" s="21">
        <v>4</v>
      </c>
      <c r="C52" s="25">
        <v>83</v>
      </c>
      <c r="D52" s="25">
        <v>360</v>
      </c>
      <c r="E52" s="25"/>
      <c r="F52" s="25">
        <v>23</v>
      </c>
      <c r="G52" s="25">
        <v>167</v>
      </c>
    </row>
    <row r="53" spans="1:7" ht="15" thickBot="1" x14ac:dyDescent="0.4">
      <c r="A53" s="20" t="s">
        <v>94</v>
      </c>
      <c r="B53" s="21"/>
      <c r="C53" s="30">
        <f>SUM(C48:C52)</f>
        <v>11138</v>
      </c>
      <c r="D53" s="30">
        <f>SUM(D48:D52)</f>
        <v>4360</v>
      </c>
      <c r="E53" s="25"/>
      <c r="F53" s="30">
        <f>SUM(F48:F52)</f>
        <v>16915</v>
      </c>
      <c r="G53" s="30">
        <f>SUM(G48:G52)</f>
        <v>11192</v>
      </c>
    </row>
    <row r="54" spans="1:7" x14ac:dyDescent="0.35">
      <c r="A54" s="20"/>
      <c r="B54" s="21"/>
      <c r="C54" s="26"/>
      <c r="D54" s="26"/>
      <c r="E54" s="26"/>
      <c r="F54" s="26"/>
      <c r="G54" s="26"/>
    </row>
    <row r="55" spans="1:7" x14ac:dyDescent="0.35">
      <c r="A55" s="20" t="s">
        <v>95</v>
      </c>
      <c r="B55" s="21"/>
      <c r="C55" s="25"/>
      <c r="D55" s="25"/>
      <c r="E55" s="25"/>
      <c r="F55" s="25"/>
      <c r="G55" s="25"/>
    </row>
    <row r="56" spans="1:7" x14ac:dyDescent="0.35">
      <c r="A56" s="23" t="s">
        <v>96</v>
      </c>
      <c r="B56" s="21">
        <v>11</v>
      </c>
      <c r="C56" s="25">
        <v>3061</v>
      </c>
      <c r="D56" s="25">
        <v>2000</v>
      </c>
      <c r="E56" s="26"/>
      <c r="F56" s="25">
        <v>2699</v>
      </c>
      <c r="G56" s="25">
        <v>2000</v>
      </c>
    </row>
    <row r="57" spans="1:7" x14ac:dyDescent="0.35">
      <c r="A57" s="23" t="s">
        <v>97</v>
      </c>
      <c r="B57" s="21">
        <v>11</v>
      </c>
      <c r="C57" s="25">
        <v>2737</v>
      </c>
      <c r="D57" s="25" t="s">
        <v>11</v>
      </c>
      <c r="E57" s="26"/>
      <c r="F57" s="25">
        <v>4037</v>
      </c>
      <c r="G57" s="25" t="s">
        <v>11</v>
      </c>
    </row>
    <row r="58" spans="1:7" x14ac:dyDescent="0.35">
      <c r="A58" s="23" t="s">
        <v>98</v>
      </c>
      <c r="B58" s="21"/>
      <c r="C58" s="25">
        <v>1961</v>
      </c>
      <c r="D58" s="25">
        <v>4173</v>
      </c>
      <c r="E58" s="26"/>
      <c r="F58" s="25">
        <v>1191</v>
      </c>
      <c r="G58" s="25">
        <v>3316</v>
      </c>
    </row>
    <row r="59" spans="1:7" x14ac:dyDescent="0.35">
      <c r="A59" s="23" t="s">
        <v>99</v>
      </c>
      <c r="B59" s="21">
        <v>20</v>
      </c>
      <c r="C59" s="25" t="s">
        <v>11</v>
      </c>
      <c r="D59" s="25" t="s">
        <v>11</v>
      </c>
      <c r="E59" s="26"/>
      <c r="F59" s="25">
        <v>2478</v>
      </c>
      <c r="G59" s="25">
        <v>3310</v>
      </c>
    </row>
    <row r="60" spans="1:7" x14ac:dyDescent="0.35">
      <c r="A60" s="23" t="s">
        <v>100</v>
      </c>
      <c r="B60" s="21"/>
      <c r="C60" s="25">
        <v>10876</v>
      </c>
      <c r="D60" s="25">
        <v>14997</v>
      </c>
      <c r="E60" s="26"/>
      <c r="F60" s="25">
        <v>6241</v>
      </c>
      <c r="G60" s="25">
        <v>6239</v>
      </c>
    </row>
    <row r="61" spans="1:7" x14ac:dyDescent="0.35">
      <c r="A61" s="23" t="s">
        <v>101</v>
      </c>
      <c r="B61" s="21"/>
      <c r="C61" s="25">
        <v>7</v>
      </c>
      <c r="D61" s="25">
        <v>1253</v>
      </c>
      <c r="E61" s="26"/>
      <c r="F61" s="25" t="s">
        <v>11</v>
      </c>
      <c r="G61" s="25">
        <v>1157</v>
      </c>
    </row>
    <row r="62" spans="1:7" x14ac:dyDescent="0.35">
      <c r="A62" s="23" t="s">
        <v>102</v>
      </c>
      <c r="B62" s="21">
        <v>12</v>
      </c>
      <c r="C62" s="25">
        <v>1178</v>
      </c>
      <c r="D62" s="25">
        <v>2235</v>
      </c>
      <c r="E62" s="26"/>
      <c r="F62" s="25">
        <v>680</v>
      </c>
      <c r="G62" s="25">
        <v>1397</v>
      </c>
    </row>
    <row r="63" spans="1:7" x14ac:dyDescent="0.35">
      <c r="A63" s="23" t="s">
        <v>103</v>
      </c>
      <c r="B63" s="21">
        <v>8</v>
      </c>
      <c r="C63" s="25">
        <v>495</v>
      </c>
      <c r="D63" s="25" t="s">
        <v>11</v>
      </c>
      <c r="E63" s="26"/>
      <c r="F63" s="25">
        <v>495</v>
      </c>
      <c r="G63" s="25" t="s">
        <v>11</v>
      </c>
    </row>
    <row r="64" spans="1:7" ht="15" thickBot="1" x14ac:dyDescent="0.4">
      <c r="A64" s="23" t="s">
        <v>93</v>
      </c>
      <c r="B64" s="21">
        <v>4</v>
      </c>
      <c r="C64" s="27">
        <v>148</v>
      </c>
      <c r="D64" s="27">
        <v>216</v>
      </c>
      <c r="E64" s="26"/>
      <c r="F64" s="27">
        <v>93</v>
      </c>
      <c r="G64" s="27">
        <v>100</v>
      </c>
    </row>
    <row r="65" spans="1:7" ht="15" thickBot="1" x14ac:dyDescent="0.4">
      <c r="A65" s="20" t="s">
        <v>104</v>
      </c>
      <c r="B65" s="21"/>
      <c r="C65" s="28">
        <f>SUM(C56:C64)</f>
        <v>20463</v>
      </c>
      <c r="D65" s="28">
        <f>SUM(D56:D64)</f>
        <v>24874</v>
      </c>
      <c r="E65" s="26"/>
      <c r="F65" s="28">
        <f t="shared" ref="F65:G65" si="2">SUM(F56:F64)</f>
        <v>17914</v>
      </c>
      <c r="G65" s="28">
        <f t="shared" si="2"/>
        <v>17519</v>
      </c>
    </row>
    <row r="66" spans="1:7" x14ac:dyDescent="0.35">
      <c r="A66" s="18"/>
      <c r="B66" s="21"/>
      <c r="C66" s="26"/>
      <c r="D66" s="26"/>
      <c r="E66" s="26"/>
      <c r="F66" s="26"/>
      <c r="G66" s="26"/>
    </row>
    <row r="67" spans="1:7" ht="15" thickBot="1" x14ac:dyDescent="0.4">
      <c r="A67" s="20" t="s">
        <v>105</v>
      </c>
      <c r="B67" s="21"/>
      <c r="C67" s="29">
        <f>+C44+C53+C65</f>
        <v>45362</v>
      </c>
      <c r="D67" s="29">
        <f>+D44+D53+D65</f>
        <v>49388</v>
      </c>
      <c r="E67" s="26"/>
      <c r="F67" s="29">
        <f t="shared" ref="F67:G67" si="3">+F44+F53+F65</f>
        <v>45043</v>
      </c>
      <c r="G67" s="29">
        <f t="shared" si="3"/>
        <v>44653</v>
      </c>
    </row>
    <row r="68" spans="1:7" ht="15" thickTop="1" x14ac:dyDescent="0.35"/>
    <row r="70" spans="1:7" x14ac:dyDescent="0.35">
      <c r="C70" s="31"/>
      <c r="D70" s="31"/>
      <c r="F70" s="31"/>
      <c r="G70" s="31"/>
    </row>
  </sheetData>
  <mergeCells count="4">
    <mergeCell ref="C4:D4"/>
    <mergeCell ref="F4:G4"/>
    <mergeCell ref="C33:D33"/>
    <mergeCell ref="F33:G33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FA21-024C-4615-A319-42C4A2F92BFB}">
  <dimension ref="A1:G123"/>
  <sheetViews>
    <sheetView topLeftCell="A109" workbookViewId="0">
      <selection activeCell="F122" sqref="F122"/>
    </sheetView>
  </sheetViews>
  <sheetFormatPr defaultRowHeight="14.5" x14ac:dyDescent="0.35"/>
  <cols>
    <col min="1" max="1" width="34.6328125" customWidth="1"/>
    <col min="2" max="3" width="11" customWidth="1"/>
    <col min="5" max="6" width="11" customWidth="1"/>
  </cols>
  <sheetData>
    <row r="1" spans="1:6" s="115" customFormat="1" ht="15.5" x14ac:dyDescent="0.35">
      <c r="A1" s="70" t="s">
        <v>323</v>
      </c>
      <c r="B1" s="70"/>
    </row>
    <row r="2" spans="1:6" ht="15" customHeight="1" x14ac:dyDescent="0.35"/>
    <row r="3" spans="1:6" ht="15" customHeight="1" x14ac:dyDescent="0.35"/>
    <row r="4" spans="1:6" ht="15" customHeight="1" thickBot="1" x14ac:dyDescent="0.4">
      <c r="A4" s="10"/>
      <c r="B4" s="171">
        <v>2020</v>
      </c>
      <c r="C4" s="171"/>
      <c r="D4" s="21"/>
      <c r="E4" s="171">
        <v>2019</v>
      </c>
      <c r="F4" s="171"/>
    </row>
    <row r="5" spans="1:6" ht="15.75" customHeight="1" thickBot="1" x14ac:dyDescent="0.4">
      <c r="A5" s="1" t="s">
        <v>50</v>
      </c>
      <c r="B5" s="68" t="s">
        <v>324</v>
      </c>
      <c r="C5" s="75" t="s">
        <v>87</v>
      </c>
      <c r="D5" s="21"/>
      <c r="E5" s="68" t="s">
        <v>324</v>
      </c>
      <c r="F5" s="75" t="s">
        <v>87</v>
      </c>
    </row>
    <row r="6" spans="1:6" ht="15" customHeight="1" x14ac:dyDescent="0.35">
      <c r="A6" s="10"/>
      <c r="B6" s="79"/>
      <c r="C6" s="79"/>
      <c r="D6" s="22"/>
      <c r="E6" s="79"/>
      <c r="F6" s="79"/>
    </row>
    <row r="7" spans="1:6" ht="15" customHeight="1" x14ac:dyDescent="0.35">
      <c r="A7" s="10" t="s">
        <v>325</v>
      </c>
      <c r="B7" s="111">
        <v>6740</v>
      </c>
      <c r="C7" s="111">
        <v>19561</v>
      </c>
      <c r="D7" s="7"/>
      <c r="E7" s="111">
        <v>7814</v>
      </c>
      <c r="F7" s="111">
        <v>15662</v>
      </c>
    </row>
    <row r="8" spans="1:6" ht="15" customHeight="1" thickBot="1" x14ac:dyDescent="0.4">
      <c r="A8" s="10" t="s">
        <v>326</v>
      </c>
      <c r="B8" s="56" t="s">
        <v>11</v>
      </c>
      <c r="C8" s="56">
        <v>933</v>
      </c>
      <c r="D8" s="7"/>
      <c r="E8" s="56">
        <v>575</v>
      </c>
      <c r="F8" s="56">
        <v>869</v>
      </c>
    </row>
    <row r="9" spans="1:6" ht="15.75" customHeight="1" thickBot="1" x14ac:dyDescent="0.4">
      <c r="A9" s="10"/>
      <c r="B9" s="114">
        <f>B7</f>
        <v>6740</v>
      </c>
      <c r="C9" s="114">
        <f>C7+C8</f>
        <v>20494</v>
      </c>
      <c r="D9" s="7"/>
      <c r="E9" s="114">
        <v>8389</v>
      </c>
      <c r="F9" s="114">
        <v>16531</v>
      </c>
    </row>
    <row r="10" spans="1:6" ht="15" thickTop="1" x14ac:dyDescent="0.35">
      <c r="A10" s="10"/>
    </row>
    <row r="11" spans="1:6" x14ac:dyDescent="0.35">
      <c r="A11" s="10"/>
    </row>
    <row r="12" spans="1:6" x14ac:dyDescent="0.35">
      <c r="A12" s="10"/>
    </row>
    <row r="13" spans="1:6" ht="15" thickBot="1" x14ac:dyDescent="0.4">
      <c r="A13" s="10"/>
      <c r="B13" s="171">
        <v>2020</v>
      </c>
      <c r="C13" s="171"/>
      <c r="D13" s="21"/>
      <c r="E13" s="171">
        <v>2019</v>
      </c>
      <c r="F13" s="171"/>
    </row>
    <row r="14" spans="1:6" ht="15" thickBot="1" x14ac:dyDescent="0.4">
      <c r="A14" s="1" t="s">
        <v>51</v>
      </c>
      <c r="B14" s="68" t="s">
        <v>324</v>
      </c>
      <c r="C14" s="75" t="s">
        <v>87</v>
      </c>
      <c r="D14" s="21"/>
      <c r="E14" s="68" t="s">
        <v>324</v>
      </c>
      <c r="F14" s="75" t="s">
        <v>87</v>
      </c>
    </row>
    <row r="15" spans="1:6" ht="15" customHeight="1" x14ac:dyDescent="0.35">
      <c r="A15" s="10"/>
      <c r="B15" s="79"/>
      <c r="C15" s="79"/>
      <c r="D15" s="131"/>
      <c r="E15" s="79"/>
      <c r="F15" s="79"/>
    </row>
    <row r="16" spans="1:6" ht="15" customHeight="1" x14ac:dyDescent="0.35">
      <c r="A16" s="10" t="s">
        <v>325</v>
      </c>
      <c r="B16" s="111">
        <v>4805</v>
      </c>
      <c r="C16" s="111">
        <v>27788</v>
      </c>
      <c r="D16" s="7"/>
      <c r="E16" s="111">
        <v>4796</v>
      </c>
      <c r="F16" s="111">
        <v>23877</v>
      </c>
    </row>
    <row r="17" spans="1:6" ht="15" customHeight="1" thickBot="1" x14ac:dyDescent="0.4">
      <c r="A17" s="10" t="s">
        <v>326</v>
      </c>
      <c r="B17" s="56" t="s">
        <v>11</v>
      </c>
      <c r="C17" s="56">
        <v>684</v>
      </c>
      <c r="D17" s="7"/>
      <c r="E17" s="56">
        <v>324</v>
      </c>
      <c r="F17" s="56">
        <v>731</v>
      </c>
    </row>
    <row r="18" spans="1:6" ht="15" thickBot="1" x14ac:dyDescent="0.4">
      <c r="A18" s="10"/>
      <c r="B18" s="114">
        <f>B16</f>
        <v>4805</v>
      </c>
      <c r="C18" s="114">
        <f>C16+C17</f>
        <v>28472</v>
      </c>
      <c r="D18" s="7"/>
      <c r="E18" s="114">
        <v>5120</v>
      </c>
      <c r="F18" s="114">
        <v>24608</v>
      </c>
    </row>
    <row r="19" spans="1:6" ht="15" thickTop="1" x14ac:dyDescent="0.35"/>
    <row r="24" spans="1:6" ht="15" thickBot="1" x14ac:dyDescent="0.4">
      <c r="A24" s="132"/>
      <c r="B24" s="168" t="s">
        <v>50</v>
      </c>
      <c r="C24" s="168"/>
      <c r="D24" s="21"/>
      <c r="E24" s="168" t="s">
        <v>51</v>
      </c>
      <c r="F24" s="168"/>
    </row>
    <row r="25" spans="1:6" ht="36.75" customHeight="1" thickBot="1" x14ac:dyDescent="0.4">
      <c r="A25" s="132"/>
      <c r="B25" s="3" t="s">
        <v>327</v>
      </c>
      <c r="C25" s="3" t="s">
        <v>328</v>
      </c>
      <c r="D25" s="21"/>
      <c r="E25" s="3" t="s">
        <v>327</v>
      </c>
      <c r="F25" s="3" t="s">
        <v>328</v>
      </c>
    </row>
    <row r="26" spans="1:6" x14ac:dyDescent="0.35">
      <c r="A26" s="140">
        <v>2020</v>
      </c>
      <c r="B26" s="135"/>
      <c r="C26" s="135"/>
      <c r="D26" s="135"/>
      <c r="E26" s="135"/>
      <c r="F26" s="134"/>
    </row>
    <row r="27" spans="1:6" ht="15" customHeight="1" x14ac:dyDescent="0.35">
      <c r="A27" s="132" t="s">
        <v>329</v>
      </c>
      <c r="B27" s="136">
        <v>-0.1</v>
      </c>
      <c r="C27" s="137">
        <v>-30</v>
      </c>
      <c r="D27" s="135"/>
      <c r="E27" s="136">
        <v>-0.1</v>
      </c>
      <c r="F27" s="137">
        <v>-20</v>
      </c>
    </row>
    <row r="28" spans="1:6" ht="15" customHeight="1" x14ac:dyDescent="0.35">
      <c r="A28" s="132" t="s">
        <v>329</v>
      </c>
      <c r="B28" s="136">
        <v>0.1</v>
      </c>
      <c r="C28" s="137">
        <v>30</v>
      </c>
      <c r="D28" s="135"/>
      <c r="E28" s="136">
        <v>0.1</v>
      </c>
      <c r="F28" s="137">
        <v>20</v>
      </c>
    </row>
    <row r="29" spans="1:6" ht="15" customHeight="1" x14ac:dyDescent="0.35">
      <c r="A29" s="133"/>
      <c r="B29" s="135"/>
      <c r="C29" s="135"/>
      <c r="D29" s="135"/>
      <c r="E29" s="135"/>
      <c r="F29" s="135"/>
    </row>
    <row r="30" spans="1:6" ht="15" customHeight="1" x14ac:dyDescent="0.35">
      <c r="A30" s="140">
        <v>2019</v>
      </c>
      <c r="B30" s="135"/>
      <c r="C30" s="135"/>
      <c r="D30" s="135"/>
      <c r="E30" s="135"/>
      <c r="F30" s="135"/>
    </row>
    <row r="31" spans="1:6" ht="15" customHeight="1" x14ac:dyDescent="0.35">
      <c r="A31" s="132" t="s">
        <v>329</v>
      </c>
      <c r="B31" s="136">
        <v>-0.1</v>
      </c>
      <c r="C31" s="137">
        <v>-40</v>
      </c>
      <c r="D31" s="135"/>
      <c r="E31" s="136">
        <v>-0.1</v>
      </c>
      <c r="F31" s="137">
        <v>28</v>
      </c>
    </row>
    <row r="32" spans="1:6" ht="15" customHeight="1" x14ac:dyDescent="0.35">
      <c r="A32" s="132" t="s">
        <v>329</v>
      </c>
      <c r="B32" s="136">
        <v>0.1</v>
      </c>
      <c r="C32" s="137">
        <v>40</v>
      </c>
      <c r="D32" s="135"/>
      <c r="E32" s="136">
        <v>0.1</v>
      </c>
      <c r="F32" s="137">
        <v>-28</v>
      </c>
    </row>
    <row r="38" spans="1:6" ht="15" thickBot="1" x14ac:dyDescent="0.4">
      <c r="A38" s="89"/>
      <c r="B38" s="168" t="s">
        <v>330</v>
      </c>
      <c r="C38" s="168"/>
      <c r="D38" s="21"/>
      <c r="E38" s="168" t="s">
        <v>331</v>
      </c>
      <c r="F38" s="168"/>
    </row>
    <row r="39" spans="1:6" ht="36.75" customHeight="1" thickBot="1" x14ac:dyDescent="0.4">
      <c r="A39" s="21" t="s">
        <v>50</v>
      </c>
      <c r="B39" s="3" t="s">
        <v>390</v>
      </c>
      <c r="C39" s="43" t="s">
        <v>54</v>
      </c>
      <c r="D39" s="21"/>
      <c r="E39" s="3" t="s">
        <v>390</v>
      </c>
      <c r="F39" s="43" t="s">
        <v>53</v>
      </c>
    </row>
    <row r="40" spans="1:6" ht="15" customHeight="1" x14ac:dyDescent="0.35">
      <c r="A40" s="20"/>
      <c r="B40" s="89"/>
      <c r="C40" s="89"/>
      <c r="D40" s="22"/>
      <c r="E40" s="22"/>
      <c r="F40" s="22"/>
    </row>
    <row r="41" spans="1:6" ht="15" customHeight="1" x14ac:dyDescent="0.35">
      <c r="A41" s="20" t="s">
        <v>332</v>
      </c>
      <c r="B41" s="89"/>
      <c r="C41" s="89"/>
      <c r="D41" s="89"/>
      <c r="E41" s="89"/>
      <c r="F41" s="89"/>
    </row>
    <row r="42" spans="1:6" ht="15" customHeight="1" x14ac:dyDescent="0.35">
      <c r="A42" s="23" t="s">
        <v>73</v>
      </c>
      <c r="B42" s="25">
        <v>2300</v>
      </c>
      <c r="C42" s="25">
        <v>2300</v>
      </c>
      <c r="D42" s="7"/>
      <c r="E42" s="99">
        <v>2300</v>
      </c>
      <c r="F42" s="99">
        <v>2300</v>
      </c>
    </row>
    <row r="43" spans="1:6" ht="15" customHeight="1" x14ac:dyDescent="0.35">
      <c r="A43" s="23" t="s">
        <v>74</v>
      </c>
      <c r="B43" s="25">
        <v>3065</v>
      </c>
      <c r="C43" s="25">
        <v>4554</v>
      </c>
      <c r="D43" s="7"/>
      <c r="E43" s="99">
        <v>3065</v>
      </c>
      <c r="F43" s="99">
        <v>4554</v>
      </c>
    </row>
    <row r="44" spans="1:6" ht="15" customHeight="1" x14ac:dyDescent="0.35">
      <c r="A44" s="23" t="s">
        <v>333</v>
      </c>
      <c r="B44" s="7">
        <v>144</v>
      </c>
      <c r="C44" s="35">
        <v>652</v>
      </c>
      <c r="D44" s="7"/>
      <c r="E44" s="47">
        <v>144</v>
      </c>
      <c r="F44" s="47">
        <v>652</v>
      </c>
    </row>
    <row r="45" spans="1:6" ht="15" customHeight="1" x14ac:dyDescent="0.35">
      <c r="A45" s="23" t="s">
        <v>72</v>
      </c>
      <c r="B45" s="7" t="s">
        <v>11</v>
      </c>
      <c r="C45" s="35">
        <v>261</v>
      </c>
      <c r="D45" s="7"/>
      <c r="E45" s="47" t="s">
        <v>11</v>
      </c>
      <c r="F45" s="47">
        <v>261</v>
      </c>
    </row>
    <row r="46" spans="1:6" ht="15" customHeight="1" x14ac:dyDescent="0.35">
      <c r="A46" s="23" t="s">
        <v>71</v>
      </c>
      <c r="B46" s="7">
        <v>184</v>
      </c>
      <c r="C46" s="35">
        <v>874</v>
      </c>
      <c r="D46" s="7"/>
      <c r="E46" s="25">
        <v>1098</v>
      </c>
      <c r="F46" s="35">
        <v>874</v>
      </c>
    </row>
    <row r="47" spans="1:6" ht="15" customHeight="1" x14ac:dyDescent="0.35">
      <c r="A47" s="23"/>
      <c r="B47" s="7"/>
      <c r="C47" s="35"/>
      <c r="D47" s="7"/>
      <c r="E47" s="7"/>
      <c r="F47" s="35"/>
    </row>
    <row r="48" spans="1:6" ht="15" customHeight="1" x14ac:dyDescent="0.35">
      <c r="A48" s="20" t="s">
        <v>334</v>
      </c>
      <c r="B48" s="7"/>
      <c r="C48" s="35"/>
      <c r="D48" s="7"/>
      <c r="E48" s="7"/>
      <c r="F48" s="35"/>
    </row>
    <row r="49" spans="1:6" ht="15" customHeight="1" x14ac:dyDescent="0.35">
      <c r="A49" s="23" t="s">
        <v>335</v>
      </c>
      <c r="B49" s="25">
        <v>15737</v>
      </c>
      <c r="C49" s="25">
        <v>6000</v>
      </c>
      <c r="D49" s="7"/>
      <c r="E49" s="99">
        <v>15737</v>
      </c>
      <c r="F49" s="99">
        <v>6000</v>
      </c>
    </row>
    <row r="50" spans="1:6" ht="24" customHeight="1" x14ac:dyDescent="0.35">
      <c r="A50" s="23" t="s">
        <v>336</v>
      </c>
      <c r="B50" s="25">
        <v>1961</v>
      </c>
      <c r="C50" s="25">
        <v>4173</v>
      </c>
      <c r="D50" s="7"/>
      <c r="E50" s="99">
        <v>2112</v>
      </c>
      <c r="F50" s="99">
        <v>4173</v>
      </c>
    </row>
    <row r="51" spans="1:6" ht="24" customHeight="1" x14ac:dyDescent="0.35">
      <c r="A51" s="23" t="s">
        <v>337</v>
      </c>
      <c r="B51" s="7">
        <v>495</v>
      </c>
      <c r="C51" s="35" t="s">
        <v>11</v>
      </c>
      <c r="D51" s="7"/>
      <c r="E51" s="47">
        <v>495</v>
      </c>
      <c r="F51" s="47" t="s">
        <v>11</v>
      </c>
    </row>
    <row r="52" spans="1:6" ht="24" customHeight="1" x14ac:dyDescent="0.35">
      <c r="A52" s="23" t="s">
        <v>102</v>
      </c>
      <c r="B52" s="25">
        <v>1178</v>
      </c>
      <c r="C52" s="25">
        <v>2235</v>
      </c>
      <c r="D52" s="7"/>
      <c r="E52" s="99">
        <v>1832</v>
      </c>
      <c r="F52" s="99">
        <v>2235</v>
      </c>
    </row>
    <row r="58" spans="1:6" ht="15" thickBot="1" x14ac:dyDescent="0.4">
      <c r="A58" s="89"/>
      <c r="B58" s="168" t="s">
        <v>330</v>
      </c>
      <c r="C58" s="168"/>
      <c r="D58" s="21"/>
      <c r="E58" s="168" t="s">
        <v>331</v>
      </c>
      <c r="F58" s="168"/>
    </row>
    <row r="59" spans="1:6" ht="35" thickBot="1" x14ac:dyDescent="0.4">
      <c r="A59" s="21" t="s">
        <v>51</v>
      </c>
      <c r="B59" s="3" t="s">
        <v>390</v>
      </c>
      <c r="C59" s="43" t="s">
        <v>53</v>
      </c>
      <c r="D59" s="21"/>
      <c r="E59" s="3" t="s">
        <v>390</v>
      </c>
      <c r="F59" s="43" t="s">
        <v>53</v>
      </c>
    </row>
    <row r="60" spans="1:6" ht="15" customHeight="1" x14ac:dyDescent="0.35">
      <c r="A60" s="20"/>
      <c r="B60" s="22"/>
      <c r="C60" s="22"/>
      <c r="D60" s="22"/>
      <c r="E60" s="22"/>
      <c r="F60" s="22"/>
    </row>
    <row r="61" spans="1:6" ht="15" customHeight="1" x14ac:dyDescent="0.35">
      <c r="A61" s="20" t="s">
        <v>332</v>
      </c>
      <c r="B61" s="7"/>
      <c r="C61" s="7"/>
      <c r="D61" s="89"/>
      <c r="E61" s="7"/>
      <c r="F61" s="7"/>
    </row>
    <row r="62" spans="1:6" ht="15" customHeight="1" x14ac:dyDescent="0.35">
      <c r="A62" s="23" t="s">
        <v>73</v>
      </c>
      <c r="B62" s="25">
        <v>2300</v>
      </c>
      <c r="C62" s="25">
        <v>2300</v>
      </c>
      <c r="D62" s="7"/>
      <c r="E62" s="25">
        <v>2300</v>
      </c>
      <c r="F62" s="25">
        <v>2300</v>
      </c>
    </row>
    <row r="63" spans="1:6" ht="15" customHeight="1" x14ac:dyDescent="0.35">
      <c r="A63" s="23" t="s">
        <v>74</v>
      </c>
      <c r="B63" s="25">
        <v>203</v>
      </c>
      <c r="C63" s="25">
        <v>1391</v>
      </c>
      <c r="D63" s="89"/>
      <c r="E63" s="25">
        <v>203</v>
      </c>
      <c r="F63" s="25">
        <v>1391</v>
      </c>
    </row>
    <row r="64" spans="1:6" ht="15" customHeight="1" x14ac:dyDescent="0.35">
      <c r="A64" s="23" t="s">
        <v>338</v>
      </c>
      <c r="B64" s="25">
        <v>1042</v>
      </c>
      <c r="C64" s="35">
        <v>280</v>
      </c>
      <c r="D64" s="7"/>
      <c r="E64" s="25">
        <v>1042</v>
      </c>
      <c r="F64" s="35">
        <v>280</v>
      </c>
    </row>
    <row r="65" spans="1:6" ht="15" customHeight="1" x14ac:dyDescent="0.35">
      <c r="A65" s="23" t="s">
        <v>68</v>
      </c>
      <c r="B65" s="7">
        <v>72</v>
      </c>
      <c r="C65" s="35">
        <v>421</v>
      </c>
      <c r="D65" s="7"/>
      <c r="E65" s="7">
        <v>72</v>
      </c>
      <c r="F65" s="35">
        <v>421</v>
      </c>
    </row>
    <row r="66" spans="1:6" ht="15" customHeight="1" x14ac:dyDescent="0.35">
      <c r="A66" s="23" t="s">
        <v>339</v>
      </c>
      <c r="B66" s="7" t="s">
        <v>11</v>
      </c>
      <c r="C66" s="35">
        <v>261</v>
      </c>
      <c r="D66" s="7"/>
      <c r="E66" s="7" t="s">
        <v>11</v>
      </c>
      <c r="F66" s="35">
        <v>261</v>
      </c>
    </row>
    <row r="67" spans="1:6" ht="15" customHeight="1" x14ac:dyDescent="0.35">
      <c r="A67" s="23" t="s">
        <v>71</v>
      </c>
      <c r="B67" s="7">
        <v>179</v>
      </c>
      <c r="C67" s="35">
        <v>684</v>
      </c>
      <c r="D67" s="7"/>
      <c r="E67" s="7">
        <v>179</v>
      </c>
      <c r="F67" s="35">
        <v>684</v>
      </c>
    </row>
    <row r="68" spans="1:6" ht="15" customHeight="1" x14ac:dyDescent="0.35">
      <c r="A68" s="23"/>
      <c r="B68" s="7"/>
      <c r="C68" s="35"/>
      <c r="D68" s="7"/>
      <c r="E68" s="7"/>
      <c r="F68" s="35"/>
    </row>
    <row r="69" spans="1:6" ht="15" customHeight="1" x14ac:dyDescent="0.35">
      <c r="A69" s="20" t="s">
        <v>334</v>
      </c>
      <c r="B69" s="7"/>
      <c r="C69" s="35"/>
      <c r="D69" s="7"/>
      <c r="E69" s="7"/>
      <c r="F69" s="35"/>
    </row>
    <row r="70" spans="1:6" ht="15" customHeight="1" x14ac:dyDescent="0.35">
      <c r="A70" s="23" t="s">
        <v>340</v>
      </c>
      <c r="B70" s="25">
        <v>22537</v>
      </c>
      <c r="C70" s="25">
        <v>13000</v>
      </c>
      <c r="D70" s="7"/>
      <c r="E70" s="25">
        <v>22537</v>
      </c>
      <c r="F70" s="25">
        <v>13000</v>
      </c>
    </row>
    <row r="71" spans="1:6" ht="15" customHeight="1" x14ac:dyDescent="0.35">
      <c r="A71" s="23" t="s">
        <v>341</v>
      </c>
      <c r="B71" s="7" t="s">
        <v>11</v>
      </c>
      <c r="C71" s="35" t="s">
        <v>11</v>
      </c>
      <c r="D71" s="7"/>
      <c r="E71" s="7" t="s">
        <v>11</v>
      </c>
      <c r="F71" s="35" t="s">
        <v>11</v>
      </c>
    </row>
    <row r="72" spans="1:6" ht="24" customHeight="1" x14ac:dyDescent="0.35">
      <c r="A72" s="23" t="s">
        <v>342</v>
      </c>
      <c r="B72" s="25">
        <v>3669</v>
      </c>
      <c r="C72" s="25">
        <v>6626</v>
      </c>
      <c r="D72" s="7"/>
      <c r="E72" s="25">
        <v>3820</v>
      </c>
      <c r="F72" s="25">
        <v>6626</v>
      </c>
    </row>
    <row r="73" spans="1:6" ht="24" customHeight="1" x14ac:dyDescent="0.35">
      <c r="A73" s="23" t="s">
        <v>337</v>
      </c>
      <c r="B73" s="7">
        <v>495</v>
      </c>
      <c r="C73" s="35" t="s">
        <v>11</v>
      </c>
      <c r="D73" s="7"/>
      <c r="E73" s="7">
        <v>495</v>
      </c>
      <c r="F73" s="35" t="s">
        <v>11</v>
      </c>
    </row>
    <row r="74" spans="1:6" ht="24" customHeight="1" x14ac:dyDescent="0.35">
      <c r="A74" s="23" t="s">
        <v>102</v>
      </c>
      <c r="B74" s="25">
        <v>680</v>
      </c>
      <c r="C74" s="25">
        <v>1397</v>
      </c>
      <c r="D74" s="7"/>
      <c r="E74" s="25">
        <v>680</v>
      </c>
      <c r="F74" s="25">
        <v>1397</v>
      </c>
    </row>
    <row r="80" spans="1:6" ht="36.75" customHeight="1" thickBot="1" x14ac:dyDescent="0.4">
      <c r="A80" s="21" t="s">
        <v>50</v>
      </c>
      <c r="B80" s="3" t="s">
        <v>343</v>
      </c>
      <c r="C80" s="3" t="s">
        <v>344</v>
      </c>
      <c r="D80" s="3" t="s">
        <v>354</v>
      </c>
      <c r="E80" s="3" t="s">
        <v>355</v>
      </c>
      <c r="F80" s="3" t="s">
        <v>27</v>
      </c>
    </row>
    <row r="81" spans="1:6" ht="15" customHeight="1" x14ac:dyDescent="0.35">
      <c r="A81" s="23"/>
      <c r="B81" s="138"/>
      <c r="C81" s="138"/>
      <c r="D81" s="138"/>
      <c r="E81" s="138"/>
      <c r="F81" s="138"/>
    </row>
    <row r="82" spans="1:6" ht="15" customHeight="1" x14ac:dyDescent="0.35">
      <c r="A82" s="23" t="s">
        <v>340</v>
      </c>
      <c r="B82" s="7" t="s">
        <v>11</v>
      </c>
      <c r="C82" s="7" t="s">
        <v>11</v>
      </c>
      <c r="D82" s="25">
        <v>5953</v>
      </c>
      <c r="E82" s="25">
        <v>11530</v>
      </c>
      <c r="F82" s="25">
        <f>D82+E82</f>
        <v>17483</v>
      </c>
    </row>
    <row r="83" spans="1:6" ht="24" customHeight="1" x14ac:dyDescent="0.35">
      <c r="A83" s="23" t="s">
        <v>345</v>
      </c>
      <c r="B83" s="7" t="s">
        <v>11</v>
      </c>
      <c r="C83" s="25">
        <v>1961</v>
      </c>
      <c r="D83" s="7" t="s">
        <v>11</v>
      </c>
      <c r="E83" s="7" t="s">
        <v>11</v>
      </c>
      <c r="F83" s="25">
        <f>C83</f>
        <v>1961</v>
      </c>
    </row>
    <row r="84" spans="1:6" ht="15" customHeight="1" x14ac:dyDescent="0.35">
      <c r="A84" s="23" t="s">
        <v>103</v>
      </c>
      <c r="B84" s="7" t="s">
        <v>11</v>
      </c>
      <c r="C84" s="7">
        <v>495</v>
      </c>
      <c r="D84" s="7" t="s">
        <v>11</v>
      </c>
      <c r="E84" s="7" t="s">
        <v>11</v>
      </c>
      <c r="F84" s="7">
        <f>C84</f>
        <v>495</v>
      </c>
    </row>
    <row r="85" spans="1:6" ht="15" customHeight="1" thickBot="1" x14ac:dyDescent="0.4">
      <c r="A85" s="23" t="s">
        <v>346</v>
      </c>
      <c r="B85" s="7" t="s">
        <v>11</v>
      </c>
      <c r="C85" s="25">
        <v>1178</v>
      </c>
      <c r="D85" s="7" t="s">
        <v>11</v>
      </c>
      <c r="E85" s="7" t="s">
        <v>11</v>
      </c>
      <c r="F85" s="25">
        <f>C85</f>
        <v>1178</v>
      </c>
    </row>
    <row r="86" spans="1:6" ht="15.75" customHeight="1" thickBot="1" x14ac:dyDescent="0.4">
      <c r="A86" s="20" t="s">
        <v>390</v>
      </c>
      <c r="B86" s="39" t="s">
        <v>11</v>
      </c>
      <c r="C86" s="98">
        <f>C83+C84+C85</f>
        <v>3634</v>
      </c>
      <c r="D86" s="98">
        <f>D82</f>
        <v>5953</v>
      </c>
      <c r="E86" s="98">
        <f>E82</f>
        <v>11530</v>
      </c>
      <c r="F86" s="98">
        <f>F82+F83+F84+F85</f>
        <v>21117</v>
      </c>
    </row>
    <row r="87" spans="1:6" ht="15" customHeight="1" thickTop="1" x14ac:dyDescent="0.35">
      <c r="A87" s="20"/>
      <c r="B87" s="7"/>
      <c r="C87" s="7"/>
      <c r="D87" s="7"/>
      <c r="E87" s="7"/>
      <c r="F87" s="7"/>
    </row>
    <row r="88" spans="1:6" ht="15" customHeight="1" x14ac:dyDescent="0.35">
      <c r="A88" s="23" t="s">
        <v>340</v>
      </c>
      <c r="B88" s="35" t="s">
        <v>11</v>
      </c>
      <c r="C88" s="35">
        <v>57</v>
      </c>
      <c r="D88" s="25">
        <v>2143</v>
      </c>
      <c r="E88" s="25">
        <v>4152</v>
      </c>
      <c r="F88" s="25">
        <v>6352</v>
      </c>
    </row>
    <row r="89" spans="1:6" ht="24" customHeight="1" x14ac:dyDescent="0.35">
      <c r="A89" s="23" t="s">
        <v>345</v>
      </c>
      <c r="B89" s="35" t="s">
        <v>11</v>
      </c>
      <c r="C89" s="25">
        <v>4173</v>
      </c>
      <c r="D89" s="35" t="s">
        <v>11</v>
      </c>
      <c r="E89" s="35" t="s">
        <v>11</v>
      </c>
      <c r="F89" s="25">
        <v>4173</v>
      </c>
    </row>
    <row r="90" spans="1:6" ht="15" customHeight="1" x14ac:dyDescent="0.35">
      <c r="A90" s="23" t="s">
        <v>103</v>
      </c>
      <c r="B90" s="35" t="s">
        <v>11</v>
      </c>
      <c r="C90" s="35" t="s">
        <v>11</v>
      </c>
      <c r="D90" s="35" t="s">
        <v>11</v>
      </c>
      <c r="E90" s="35" t="s">
        <v>11</v>
      </c>
      <c r="F90" s="35" t="s">
        <v>11</v>
      </c>
    </row>
    <row r="91" spans="1:6" ht="15" customHeight="1" thickBot="1" x14ac:dyDescent="0.4">
      <c r="A91" s="23" t="s">
        <v>346</v>
      </c>
      <c r="B91" s="35" t="s">
        <v>11</v>
      </c>
      <c r="C91" s="25">
        <v>2235</v>
      </c>
      <c r="D91" s="35" t="s">
        <v>11</v>
      </c>
      <c r="E91" s="35" t="s">
        <v>11</v>
      </c>
      <c r="F91" s="25">
        <v>2235</v>
      </c>
    </row>
    <row r="92" spans="1:6" ht="15.75" customHeight="1" thickBot="1" x14ac:dyDescent="0.4">
      <c r="A92" s="20" t="s">
        <v>53</v>
      </c>
      <c r="B92" s="39" t="s">
        <v>11</v>
      </c>
      <c r="C92" s="98">
        <v>6465</v>
      </c>
      <c r="D92" s="98">
        <v>2143</v>
      </c>
      <c r="E92" s="98">
        <v>4152</v>
      </c>
      <c r="F92" s="98">
        <v>12760</v>
      </c>
    </row>
    <row r="93" spans="1:6" ht="15" thickTop="1" x14ac:dyDescent="0.35"/>
    <row r="97" spans="1:6" ht="36.75" customHeight="1" thickBot="1" x14ac:dyDescent="0.4">
      <c r="A97" s="21" t="s">
        <v>51</v>
      </c>
      <c r="B97" s="3" t="s">
        <v>343</v>
      </c>
      <c r="C97" s="3" t="s">
        <v>344</v>
      </c>
      <c r="D97" s="3" t="s">
        <v>354</v>
      </c>
      <c r="E97" s="3" t="s">
        <v>355</v>
      </c>
      <c r="F97" s="3" t="s">
        <v>27</v>
      </c>
    </row>
    <row r="98" spans="1:6" ht="15" customHeight="1" x14ac:dyDescent="0.35">
      <c r="A98" s="23"/>
      <c r="B98" s="21"/>
      <c r="C98" s="21"/>
      <c r="D98" s="21"/>
      <c r="E98" s="21"/>
      <c r="F98" s="21"/>
    </row>
    <row r="99" spans="1:6" ht="15" customHeight="1" x14ac:dyDescent="0.35">
      <c r="A99" s="23" t="s">
        <v>340</v>
      </c>
      <c r="B99" s="7" t="s">
        <v>11</v>
      </c>
      <c r="C99" s="7" t="s">
        <v>11</v>
      </c>
      <c r="D99" s="25">
        <v>6935</v>
      </c>
      <c r="E99" s="25">
        <v>17810</v>
      </c>
      <c r="F99" s="25">
        <f>D99+E99</f>
        <v>24745</v>
      </c>
    </row>
    <row r="100" spans="1:6" ht="24" customHeight="1" x14ac:dyDescent="0.35">
      <c r="A100" s="23" t="s">
        <v>347</v>
      </c>
      <c r="B100" s="7" t="s">
        <v>11</v>
      </c>
      <c r="C100" s="25">
        <v>3669</v>
      </c>
      <c r="D100" s="7" t="s">
        <v>11</v>
      </c>
      <c r="E100" s="7" t="s">
        <v>11</v>
      </c>
      <c r="F100" s="25">
        <f>C100</f>
        <v>3669</v>
      </c>
    </row>
    <row r="101" spans="1:6" ht="15" customHeight="1" x14ac:dyDescent="0.35">
      <c r="A101" s="23" t="s">
        <v>103</v>
      </c>
      <c r="B101" s="7" t="s">
        <v>11</v>
      </c>
      <c r="C101" s="7">
        <v>495</v>
      </c>
      <c r="D101" s="7" t="s">
        <v>11</v>
      </c>
      <c r="E101" s="7" t="s">
        <v>11</v>
      </c>
      <c r="F101" s="7">
        <f>C101</f>
        <v>495</v>
      </c>
    </row>
    <row r="102" spans="1:6" ht="15" customHeight="1" thickBot="1" x14ac:dyDescent="0.4">
      <c r="A102" s="23" t="s">
        <v>346</v>
      </c>
      <c r="B102" s="7" t="s">
        <v>11</v>
      </c>
      <c r="C102" s="25">
        <v>680</v>
      </c>
      <c r="D102" s="7" t="s">
        <v>11</v>
      </c>
      <c r="E102" s="7" t="s">
        <v>11</v>
      </c>
      <c r="F102" s="25">
        <f>C102</f>
        <v>680</v>
      </c>
    </row>
    <row r="103" spans="1:6" ht="15.75" customHeight="1" thickBot="1" x14ac:dyDescent="0.4">
      <c r="A103" s="20" t="s">
        <v>390</v>
      </c>
      <c r="B103" s="39" t="s">
        <v>11</v>
      </c>
      <c r="C103" s="98">
        <f>C100+C101+C102</f>
        <v>4844</v>
      </c>
      <c r="D103" s="98">
        <f>D99</f>
        <v>6935</v>
      </c>
      <c r="E103" s="98">
        <f>E99</f>
        <v>17810</v>
      </c>
      <c r="F103" s="98">
        <f>F99+F100+F101+F102</f>
        <v>29589</v>
      </c>
    </row>
    <row r="104" spans="1:6" ht="15" customHeight="1" thickTop="1" x14ac:dyDescent="0.35">
      <c r="A104" s="20"/>
      <c r="B104" s="7"/>
      <c r="C104" s="7"/>
      <c r="D104" s="7"/>
      <c r="E104" s="7"/>
      <c r="F104" s="7"/>
    </row>
    <row r="105" spans="1:6" ht="15" customHeight="1" x14ac:dyDescent="0.35">
      <c r="A105" s="23" t="s">
        <v>340</v>
      </c>
      <c r="B105" s="35" t="s">
        <v>11</v>
      </c>
      <c r="C105" s="35">
        <v>103</v>
      </c>
      <c r="D105" s="25">
        <v>2280</v>
      </c>
      <c r="E105" s="25">
        <v>4880</v>
      </c>
      <c r="F105" s="25">
        <v>7263</v>
      </c>
    </row>
    <row r="106" spans="1:6" ht="24" customHeight="1" x14ac:dyDescent="0.35">
      <c r="A106" s="23" t="s">
        <v>345</v>
      </c>
      <c r="B106" s="35" t="s">
        <v>11</v>
      </c>
      <c r="C106" s="25">
        <v>6626</v>
      </c>
      <c r="D106" s="35" t="s">
        <v>11</v>
      </c>
      <c r="E106" s="35" t="s">
        <v>11</v>
      </c>
      <c r="F106" s="25">
        <v>6626</v>
      </c>
    </row>
    <row r="107" spans="1:6" ht="15" customHeight="1" x14ac:dyDescent="0.35">
      <c r="A107" s="23" t="s">
        <v>103</v>
      </c>
      <c r="B107" s="35" t="s">
        <v>11</v>
      </c>
      <c r="C107" s="35" t="s">
        <v>11</v>
      </c>
      <c r="D107" s="35" t="s">
        <v>11</v>
      </c>
      <c r="E107" s="35" t="s">
        <v>11</v>
      </c>
      <c r="F107" s="35" t="s">
        <v>11</v>
      </c>
    </row>
    <row r="108" spans="1:6" ht="15" customHeight="1" thickBot="1" x14ac:dyDescent="0.4">
      <c r="A108" s="23" t="s">
        <v>346</v>
      </c>
      <c r="B108" s="35" t="s">
        <v>11</v>
      </c>
      <c r="C108" s="25">
        <v>1397</v>
      </c>
      <c r="D108" s="35" t="s">
        <v>11</v>
      </c>
      <c r="E108" s="35" t="s">
        <v>11</v>
      </c>
      <c r="F108" s="25">
        <v>1397</v>
      </c>
    </row>
    <row r="109" spans="1:6" ht="15.75" customHeight="1" thickBot="1" x14ac:dyDescent="0.4">
      <c r="A109" s="20" t="s">
        <v>53</v>
      </c>
      <c r="B109" s="39" t="s">
        <v>11</v>
      </c>
      <c r="C109" s="98">
        <v>8126</v>
      </c>
      <c r="D109" s="98">
        <v>2280</v>
      </c>
      <c r="E109" s="98">
        <v>4880</v>
      </c>
      <c r="F109" s="98">
        <v>15286</v>
      </c>
    </row>
    <row r="110" spans="1:6" ht="15" thickTop="1" x14ac:dyDescent="0.35"/>
    <row r="113" spans="1:7" ht="15" thickBot="1" x14ac:dyDescent="0.4">
      <c r="A113" s="1"/>
      <c r="B113" s="171" t="s">
        <v>50</v>
      </c>
      <c r="C113" s="171"/>
      <c r="D113" s="20"/>
      <c r="E113" s="171" t="s">
        <v>51</v>
      </c>
      <c r="F113" s="171"/>
      <c r="G113" s="143"/>
    </row>
    <row r="114" spans="1:7" ht="36.75" customHeight="1" thickBot="1" x14ac:dyDescent="0.4">
      <c r="A114" s="1"/>
      <c r="B114" s="3" t="s">
        <v>390</v>
      </c>
      <c r="C114" s="43" t="s">
        <v>53</v>
      </c>
      <c r="D114" s="169"/>
      <c r="E114" s="3" t="s">
        <v>390</v>
      </c>
      <c r="F114" s="43" t="s">
        <v>53</v>
      </c>
    </row>
    <row r="115" spans="1:7" ht="15" customHeight="1" x14ac:dyDescent="0.35">
      <c r="A115" s="1"/>
      <c r="B115" s="1"/>
      <c r="C115" s="1"/>
      <c r="D115" s="169"/>
      <c r="E115" s="141"/>
      <c r="F115" s="1"/>
    </row>
    <row r="116" spans="1:7" ht="15" customHeight="1" x14ac:dyDescent="0.35">
      <c r="A116" s="10" t="s">
        <v>88</v>
      </c>
      <c r="B116" s="111">
        <v>11138</v>
      </c>
      <c r="C116" s="111">
        <v>4360</v>
      </c>
      <c r="D116" s="169"/>
      <c r="E116" s="144">
        <v>16915</v>
      </c>
      <c r="F116" s="144">
        <v>11192</v>
      </c>
    </row>
    <row r="117" spans="1:7" ht="15" customHeight="1" thickBot="1" x14ac:dyDescent="0.4">
      <c r="A117" s="120" t="s">
        <v>348</v>
      </c>
      <c r="B117" s="111">
        <v>20463</v>
      </c>
      <c r="C117" s="111">
        <v>24874</v>
      </c>
      <c r="D117" s="169"/>
      <c r="E117" s="145">
        <v>17914</v>
      </c>
      <c r="F117" s="145">
        <v>17519</v>
      </c>
    </row>
    <row r="118" spans="1:7" ht="15.75" customHeight="1" thickBot="1" x14ac:dyDescent="0.4">
      <c r="A118" s="139" t="s">
        <v>349</v>
      </c>
      <c r="B118" s="114">
        <f>B116+B117</f>
        <v>31601</v>
      </c>
      <c r="C118" s="114">
        <v>29234</v>
      </c>
      <c r="D118" s="169"/>
      <c r="E118" s="146">
        <f>E116+E117</f>
        <v>34829</v>
      </c>
      <c r="F118" s="146">
        <v>28711</v>
      </c>
    </row>
    <row r="119" spans="1:7" ht="15.5" thickTop="1" thickBot="1" x14ac:dyDescent="0.4">
      <c r="A119" s="139"/>
      <c r="B119" s="61"/>
      <c r="C119" s="61"/>
      <c r="D119" s="13"/>
      <c r="E119" s="142"/>
      <c r="F119" s="142"/>
    </row>
    <row r="120" spans="1:7" ht="24" customHeight="1" thickBot="1" x14ac:dyDescent="0.4">
      <c r="A120" s="45" t="s">
        <v>350</v>
      </c>
      <c r="B120" s="113">
        <v>13761</v>
      </c>
      <c r="C120" s="113">
        <v>20154</v>
      </c>
      <c r="D120" s="13"/>
      <c r="E120" s="146">
        <v>10214</v>
      </c>
      <c r="F120" s="146">
        <v>15942</v>
      </c>
    </row>
    <row r="121" spans="1:7" ht="15.5" thickTop="1" thickBot="1" x14ac:dyDescent="0.4">
      <c r="A121" s="139"/>
      <c r="B121" s="61"/>
      <c r="C121" s="61"/>
      <c r="D121" s="13"/>
      <c r="E121" s="142"/>
      <c r="F121" s="142"/>
    </row>
    <row r="122" spans="1:7" ht="15.75" customHeight="1" thickBot="1" x14ac:dyDescent="0.4">
      <c r="A122" s="139" t="s">
        <v>351</v>
      </c>
      <c r="B122" s="65" t="s">
        <v>403</v>
      </c>
      <c r="C122" s="65" t="s">
        <v>352</v>
      </c>
      <c r="D122" s="13"/>
      <c r="E122" s="76" t="s">
        <v>402</v>
      </c>
      <c r="F122" s="76" t="s">
        <v>353</v>
      </c>
    </row>
    <row r="123" spans="1:7" ht="15" thickTop="1" x14ac:dyDescent="0.35"/>
  </sheetData>
  <mergeCells count="13">
    <mergeCell ref="E113:F113"/>
    <mergeCell ref="D114:D118"/>
    <mergeCell ref="B113:C113"/>
    <mergeCell ref="B38:C38"/>
    <mergeCell ref="E38:F38"/>
    <mergeCell ref="B58:C58"/>
    <mergeCell ref="E58:F58"/>
    <mergeCell ref="B4:C4"/>
    <mergeCell ref="E4:F4"/>
    <mergeCell ref="B13:C13"/>
    <mergeCell ref="E13:F13"/>
    <mergeCell ref="B24:C24"/>
    <mergeCell ref="E24:F2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8304A-B45D-41BB-82E9-A169A396A8FA}">
  <dimension ref="A1:G25"/>
  <sheetViews>
    <sheetView topLeftCell="A37" workbookViewId="0">
      <selection activeCell="G24" sqref="G24:G25"/>
    </sheetView>
  </sheetViews>
  <sheetFormatPr defaultRowHeight="14.5" x14ac:dyDescent="0.35"/>
  <cols>
    <col min="1" max="1" width="34.6328125" customWidth="1"/>
    <col min="2" max="7" width="11" customWidth="1"/>
  </cols>
  <sheetData>
    <row r="1" spans="1:5" s="115" customFormat="1" ht="15.5" x14ac:dyDescent="0.35">
      <c r="A1" s="70" t="s">
        <v>356</v>
      </c>
      <c r="B1" s="70"/>
    </row>
    <row r="4" spans="1:5" ht="55.5" customHeight="1" thickBot="1" x14ac:dyDescent="0.4">
      <c r="A4" s="139">
        <v>2020</v>
      </c>
      <c r="B4" s="68" t="s">
        <v>357</v>
      </c>
      <c r="C4" s="68" t="s">
        <v>358</v>
      </c>
      <c r="D4" s="3" t="s">
        <v>359</v>
      </c>
      <c r="E4" s="3" t="s">
        <v>360</v>
      </c>
    </row>
    <row r="5" spans="1:5" ht="15" customHeight="1" x14ac:dyDescent="0.35">
      <c r="A5" s="90"/>
      <c r="B5" s="147"/>
      <c r="C5" s="147"/>
      <c r="D5" s="147"/>
      <c r="E5" s="147"/>
    </row>
    <row r="6" spans="1:5" ht="15" customHeight="1" x14ac:dyDescent="0.35">
      <c r="A6" s="10" t="s">
        <v>122</v>
      </c>
      <c r="B6" s="55" t="s">
        <v>11</v>
      </c>
      <c r="C6" s="55" t="s">
        <v>11</v>
      </c>
      <c r="D6" s="55" t="s">
        <v>11</v>
      </c>
      <c r="E6" s="56" t="s">
        <v>11</v>
      </c>
    </row>
    <row r="7" spans="1:5" ht="15" customHeight="1" thickBot="1" x14ac:dyDescent="0.4">
      <c r="A7" s="10" t="s">
        <v>361</v>
      </c>
      <c r="B7" s="111">
        <v>1195</v>
      </c>
      <c r="C7" s="111">
        <v>2401</v>
      </c>
      <c r="D7" s="111">
        <v>1042</v>
      </c>
      <c r="E7" s="111">
        <v>10278</v>
      </c>
    </row>
    <row r="8" spans="1:5" ht="15.75" customHeight="1" thickBot="1" x14ac:dyDescent="0.4">
      <c r="A8" s="10"/>
      <c r="B8" s="114">
        <f>B7</f>
        <v>1195</v>
      </c>
      <c r="C8" s="114">
        <f t="shared" ref="C8:E8" si="0">C7</f>
        <v>2401</v>
      </c>
      <c r="D8" s="114">
        <f t="shared" si="0"/>
        <v>1042</v>
      </c>
      <c r="E8" s="114">
        <f t="shared" si="0"/>
        <v>10278</v>
      </c>
    </row>
    <row r="9" spans="1:5" ht="15" thickTop="1" x14ac:dyDescent="0.35">
      <c r="A9" s="10"/>
    </row>
    <row r="10" spans="1:5" x14ac:dyDescent="0.35">
      <c r="A10" s="10"/>
    </row>
    <row r="11" spans="1:5" ht="55.5" customHeight="1" thickBot="1" x14ac:dyDescent="0.4">
      <c r="A11" s="139">
        <v>2019</v>
      </c>
      <c r="B11" s="68" t="s">
        <v>357</v>
      </c>
      <c r="C11" s="68" t="s">
        <v>358</v>
      </c>
      <c r="D11" s="3" t="s">
        <v>359</v>
      </c>
      <c r="E11" s="3" t="s">
        <v>360</v>
      </c>
    </row>
    <row r="12" spans="1:5" ht="15" customHeight="1" x14ac:dyDescent="0.35">
      <c r="A12" s="90"/>
      <c r="B12" s="147"/>
      <c r="C12" s="147"/>
      <c r="D12" s="147"/>
      <c r="E12" s="147"/>
    </row>
    <row r="13" spans="1:5" ht="15" customHeight="1" x14ac:dyDescent="0.35">
      <c r="A13" s="10" t="s">
        <v>122</v>
      </c>
      <c r="B13" s="55" t="s">
        <v>11</v>
      </c>
      <c r="C13" s="55" t="s">
        <v>11</v>
      </c>
      <c r="D13" s="55" t="s">
        <v>11</v>
      </c>
      <c r="E13" s="56" t="s">
        <v>11</v>
      </c>
    </row>
    <row r="14" spans="1:5" ht="15" customHeight="1" thickBot="1" x14ac:dyDescent="0.4">
      <c r="A14" s="10" t="s">
        <v>362</v>
      </c>
      <c r="B14" s="111">
        <v>4005</v>
      </c>
      <c r="C14" s="111">
        <v>11944</v>
      </c>
      <c r="D14" s="56">
        <v>280</v>
      </c>
      <c r="E14" s="111">
        <v>10310</v>
      </c>
    </row>
    <row r="15" spans="1:5" ht="15.75" customHeight="1" thickBot="1" x14ac:dyDescent="0.4">
      <c r="A15" s="10"/>
      <c r="B15" s="114">
        <v>4005</v>
      </c>
      <c r="C15" s="114">
        <v>11944</v>
      </c>
      <c r="D15" s="95">
        <v>280</v>
      </c>
      <c r="E15" s="114">
        <v>10310</v>
      </c>
    </row>
    <row r="16" spans="1:5" ht="15" thickTop="1" x14ac:dyDescent="0.35"/>
    <row r="21" spans="1:7" ht="15" thickBot="1" x14ac:dyDescent="0.4">
      <c r="A21" s="175"/>
      <c r="B21" s="169" t="s">
        <v>221</v>
      </c>
      <c r="C21" s="168" t="s">
        <v>363</v>
      </c>
      <c r="D21" s="168"/>
      <c r="E21" s="168"/>
      <c r="F21" s="168"/>
      <c r="G21" s="169" t="s">
        <v>27</v>
      </c>
    </row>
    <row r="22" spans="1:7" ht="35" thickBot="1" x14ac:dyDescent="0.4">
      <c r="A22" s="175"/>
      <c r="B22" s="168"/>
      <c r="C22" s="3" t="s">
        <v>364</v>
      </c>
      <c r="D22" s="43" t="s">
        <v>365</v>
      </c>
      <c r="E22" s="43" t="s">
        <v>366</v>
      </c>
      <c r="F22" s="43" t="s">
        <v>367</v>
      </c>
      <c r="G22" s="168"/>
    </row>
    <row r="23" spans="1:7" x14ac:dyDescent="0.35">
      <c r="A23" s="20"/>
      <c r="B23" s="7"/>
      <c r="C23" s="7"/>
      <c r="D23" s="7"/>
      <c r="E23" s="7"/>
      <c r="F23" s="7"/>
      <c r="G23" s="7"/>
    </row>
    <row r="24" spans="1:7" x14ac:dyDescent="0.35">
      <c r="A24" s="45">
        <v>2020</v>
      </c>
      <c r="B24" s="25">
        <v>1042</v>
      </c>
      <c r="C24" s="154" t="s">
        <v>11</v>
      </c>
      <c r="D24" s="154" t="s">
        <v>11</v>
      </c>
      <c r="E24" s="154" t="s">
        <v>11</v>
      </c>
      <c r="F24" s="154" t="s">
        <v>11</v>
      </c>
      <c r="G24" s="26">
        <f>B24</f>
        <v>1042</v>
      </c>
    </row>
    <row r="25" spans="1:7" x14ac:dyDescent="0.35">
      <c r="A25" s="45">
        <v>2019</v>
      </c>
      <c r="B25" s="35">
        <v>280</v>
      </c>
      <c r="C25" s="35" t="s">
        <v>11</v>
      </c>
      <c r="D25" s="35" t="s">
        <v>11</v>
      </c>
      <c r="E25" s="35" t="s">
        <v>11</v>
      </c>
      <c r="F25" s="35" t="s">
        <v>11</v>
      </c>
      <c r="G25" s="13">
        <v>280</v>
      </c>
    </row>
  </sheetData>
  <mergeCells count="4">
    <mergeCell ref="A21:A22"/>
    <mergeCell ref="B21:B22"/>
    <mergeCell ref="C21:F21"/>
    <mergeCell ref="G21:G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069E-4672-4F29-A6ED-E58C4A2B13F0}">
  <dimension ref="A1:C10"/>
  <sheetViews>
    <sheetView workbookViewId="0">
      <selection activeCell="C9" sqref="C9"/>
    </sheetView>
  </sheetViews>
  <sheetFormatPr defaultRowHeight="14.5" x14ac:dyDescent="0.35"/>
  <cols>
    <col min="1" max="1" width="34.6328125" customWidth="1"/>
    <col min="2" max="3" width="11" customWidth="1"/>
  </cols>
  <sheetData>
    <row r="1" spans="1:3" s="115" customFormat="1" ht="15.5" x14ac:dyDescent="0.35">
      <c r="A1" s="70" t="s">
        <v>368</v>
      </c>
      <c r="B1" s="70"/>
    </row>
    <row r="4" spans="1:3" ht="15" thickBot="1" x14ac:dyDescent="0.4">
      <c r="A4" s="85"/>
      <c r="B4" s="171" t="s">
        <v>50</v>
      </c>
      <c r="C4" s="171"/>
    </row>
    <row r="5" spans="1:3" ht="15" thickBot="1" x14ac:dyDescent="0.4">
      <c r="A5" s="85"/>
      <c r="B5" s="68">
        <v>2020</v>
      </c>
      <c r="C5" s="68">
        <v>2019</v>
      </c>
    </row>
    <row r="6" spans="1:3" x14ac:dyDescent="0.35">
      <c r="A6" s="85"/>
      <c r="B6" s="85"/>
      <c r="C6" s="85"/>
    </row>
    <row r="7" spans="1:3" ht="24" customHeight="1" x14ac:dyDescent="0.35">
      <c r="A7" s="23" t="s">
        <v>369</v>
      </c>
      <c r="B7" s="110">
        <v>-5750</v>
      </c>
      <c r="C7" s="110">
        <v>4214</v>
      </c>
    </row>
    <row r="8" spans="1:3" ht="24" customHeight="1" thickBot="1" x14ac:dyDescent="0.4">
      <c r="A8" s="23" t="s">
        <v>370</v>
      </c>
      <c r="B8" s="106">
        <v>7807000</v>
      </c>
      <c r="C8" s="106">
        <v>7807000</v>
      </c>
    </row>
    <row r="9" spans="1:3" ht="15.75" customHeight="1" thickBot="1" x14ac:dyDescent="0.4">
      <c r="A9" s="1" t="s">
        <v>371</v>
      </c>
      <c r="B9" s="64">
        <v>-0.74</v>
      </c>
      <c r="C9" s="64" t="s">
        <v>127</v>
      </c>
    </row>
    <row r="10" spans="1:3" ht="15" thickTop="1" x14ac:dyDescent="0.35"/>
  </sheetData>
  <mergeCells count="1">
    <mergeCell ref="B4:C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00A2-69B6-4A20-A1AC-EE221089D981}">
  <dimension ref="A1:K60"/>
  <sheetViews>
    <sheetView topLeftCell="A49" workbookViewId="0">
      <selection activeCell="K60" sqref="K60"/>
    </sheetView>
  </sheetViews>
  <sheetFormatPr defaultRowHeight="14.5" x14ac:dyDescent="0.35"/>
  <cols>
    <col min="1" max="1" width="34.6328125" customWidth="1"/>
    <col min="2" max="2" width="1.6328125" customWidth="1"/>
    <col min="3" max="3" width="11" customWidth="1"/>
    <col min="4" max="4" width="1.6328125" customWidth="1"/>
    <col min="5" max="5" width="11" customWidth="1"/>
    <col min="6" max="6" width="1.6328125" customWidth="1"/>
    <col min="7" max="7" width="11" customWidth="1"/>
    <col min="8" max="8" width="1.6328125" customWidth="1"/>
    <col min="9" max="9" width="11" customWidth="1"/>
    <col min="10" max="10" width="1.6328125" customWidth="1"/>
    <col min="11" max="11" width="11" customWidth="1"/>
  </cols>
  <sheetData>
    <row r="1" spans="1:11" s="115" customFormat="1" ht="15.5" x14ac:dyDescent="0.35">
      <c r="A1" s="70" t="s">
        <v>372</v>
      </c>
      <c r="B1" s="70"/>
    </row>
    <row r="4" spans="1:11" ht="36.75" customHeight="1" thickBot="1" x14ac:dyDescent="0.4">
      <c r="A4" s="36" t="s">
        <v>404</v>
      </c>
      <c r="B4" s="89"/>
      <c r="C4" s="24" t="s">
        <v>263</v>
      </c>
      <c r="D4" s="22"/>
      <c r="E4" s="24" t="s">
        <v>36</v>
      </c>
      <c r="F4" s="22"/>
      <c r="G4" s="24" t="s">
        <v>264</v>
      </c>
      <c r="H4" s="22"/>
      <c r="I4" s="24" t="s">
        <v>265</v>
      </c>
      <c r="J4" s="22"/>
      <c r="K4" s="24" t="s">
        <v>50</v>
      </c>
    </row>
    <row r="5" spans="1:11" ht="15" customHeight="1" x14ac:dyDescent="0.35">
      <c r="A5" s="18"/>
      <c r="B5" s="89"/>
      <c r="C5" s="148"/>
      <c r="D5" s="89"/>
      <c r="E5" s="148"/>
      <c r="F5" s="89"/>
      <c r="G5" s="148"/>
      <c r="H5" s="89"/>
      <c r="I5" s="148"/>
      <c r="J5" s="89"/>
      <c r="K5" s="148"/>
    </row>
    <row r="6" spans="1:11" ht="15" customHeight="1" x14ac:dyDescent="0.35">
      <c r="A6" s="9" t="s">
        <v>106</v>
      </c>
      <c r="B6" s="89"/>
      <c r="C6" s="99">
        <v>27125</v>
      </c>
      <c r="D6" s="7"/>
      <c r="E6" s="99">
        <v>88</v>
      </c>
      <c r="F6" s="7"/>
      <c r="G6" s="99">
        <v>386</v>
      </c>
      <c r="H6" s="7"/>
      <c r="I6" s="99">
        <v>5295</v>
      </c>
      <c r="J6" s="7"/>
      <c r="K6" s="99">
        <f>C6+E6+G6+I6</f>
        <v>32894</v>
      </c>
    </row>
    <row r="7" spans="1:11" ht="15" customHeight="1" thickBot="1" x14ac:dyDescent="0.4">
      <c r="A7" s="9" t="s">
        <v>107</v>
      </c>
      <c r="B7" s="89"/>
      <c r="C7" s="100">
        <v>-24653</v>
      </c>
      <c r="D7" s="7"/>
      <c r="E7" s="100">
        <v>-92</v>
      </c>
      <c r="F7" s="7"/>
      <c r="G7" s="100">
        <v>-353</v>
      </c>
      <c r="H7" s="7"/>
      <c r="I7" s="100">
        <v>-4201</v>
      </c>
      <c r="J7" s="7"/>
      <c r="K7" s="100">
        <f>C7+E7+G7+I7</f>
        <v>-29299</v>
      </c>
    </row>
    <row r="8" spans="1:11" ht="15" customHeight="1" x14ac:dyDescent="0.35">
      <c r="A8" s="9" t="s">
        <v>3</v>
      </c>
      <c r="B8" s="89"/>
      <c r="C8" s="99">
        <f>C6+C7</f>
        <v>2472</v>
      </c>
      <c r="D8" s="7"/>
      <c r="E8" s="99">
        <f>E6+E7</f>
        <v>-4</v>
      </c>
      <c r="F8" s="7"/>
      <c r="G8" s="99">
        <f>G6+G7</f>
        <v>33</v>
      </c>
      <c r="H8" s="7"/>
      <c r="I8" s="99">
        <f>I6+I7</f>
        <v>1094</v>
      </c>
      <c r="J8" s="7"/>
      <c r="K8" s="99">
        <f>K6+K7</f>
        <v>3595</v>
      </c>
    </row>
    <row r="9" spans="1:11" ht="15" customHeight="1" thickBot="1" x14ac:dyDescent="0.4">
      <c r="A9" s="9" t="s">
        <v>374</v>
      </c>
      <c r="B9" s="89"/>
      <c r="C9" s="100">
        <v>-1722</v>
      </c>
      <c r="D9" s="7"/>
      <c r="E9" s="48">
        <v>-5</v>
      </c>
      <c r="F9" s="7"/>
      <c r="G9" s="48">
        <v>-23</v>
      </c>
      <c r="H9" s="7"/>
      <c r="I9" s="48" t="s">
        <v>11</v>
      </c>
      <c r="J9" s="7"/>
      <c r="K9" s="100">
        <f>C9+E9+G9</f>
        <v>-1750</v>
      </c>
    </row>
    <row r="10" spans="1:11" ht="15.75" customHeight="1" thickBot="1" x14ac:dyDescent="0.4">
      <c r="A10" s="18" t="s">
        <v>375</v>
      </c>
      <c r="B10" s="149"/>
      <c r="C10" s="105">
        <f>C8+C9</f>
        <v>750</v>
      </c>
      <c r="D10" s="13"/>
      <c r="E10" s="105">
        <f>E8+E9</f>
        <v>-9</v>
      </c>
      <c r="F10" s="13"/>
      <c r="G10" s="105">
        <f>G8+G9</f>
        <v>10</v>
      </c>
      <c r="H10" s="13"/>
      <c r="I10" s="105">
        <f>I8</f>
        <v>1094</v>
      </c>
      <c r="J10" s="13"/>
      <c r="K10" s="105">
        <f>K8+K9</f>
        <v>1845</v>
      </c>
    </row>
    <row r="11" spans="1:11" ht="15" customHeight="1" thickTop="1" x14ac:dyDescent="0.35">
      <c r="A11" s="18"/>
      <c r="B11" s="89"/>
      <c r="C11" s="148"/>
      <c r="D11" s="89"/>
      <c r="E11" s="148"/>
      <c r="F11" s="89"/>
      <c r="G11" s="148"/>
      <c r="H11" s="89"/>
      <c r="I11" s="148"/>
      <c r="J11" s="89"/>
      <c r="K11" s="148"/>
    </row>
    <row r="12" spans="1:11" ht="15" customHeight="1" x14ac:dyDescent="0.35">
      <c r="A12" s="18" t="s">
        <v>382</v>
      </c>
      <c r="B12" s="89"/>
      <c r="C12" s="7"/>
      <c r="D12" s="7"/>
      <c r="E12" s="7"/>
      <c r="F12" s="7"/>
      <c r="G12" s="7"/>
      <c r="H12" s="7"/>
      <c r="I12" s="7"/>
      <c r="J12" s="7"/>
      <c r="K12" s="23"/>
    </row>
    <row r="13" spans="1:11" ht="15" customHeight="1" x14ac:dyDescent="0.35">
      <c r="A13" s="9" t="s">
        <v>376</v>
      </c>
      <c r="B13" s="89"/>
      <c r="C13" s="7"/>
      <c r="D13" s="7"/>
      <c r="E13" s="7"/>
      <c r="F13" s="7"/>
      <c r="G13" s="7"/>
      <c r="H13" s="7"/>
      <c r="I13" s="7"/>
      <c r="J13" s="7"/>
      <c r="K13" s="47">
        <v>189</v>
      </c>
    </row>
    <row r="14" spans="1:11" ht="24" customHeight="1" x14ac:dyDescent="0.35">
      <c r="A14" s="9" t="s">
        <v>377</v>
      </c>
      <c r="B14" s="89"/>
      <c r="C14" s="7"/>
      <c r="D14" s="7"/>
      <c r="E14" s="7"/>
      <c r="F14" s="7"/>
      <c r="G14" s="7"/>
      <c r="H14" s="7"/>
      <c r="I14" s="7"/>
      <c r="J14" s="7"/>
      <c r="K14" s="99">
        <v>-5596</v>
      </c>
    </row>
    <row r="15" spans="1:11" ht="15" customHeight="1" thickBot="1" x14ac:dyDescent="0.4">
      <c r="A15" s="9" t="s">
        <v>111</v>
      </c>
      <c r="B15" s="89"/>
      <c r="C15" s="7"/>
      <c r="D15" s="7"/>
      <c r="E15" s="7"/>
      <c r="F15" s="7"/>
      <c r="G15" s="7"/>
      <c r="H15" s="7"/>
      <c r="I15" s="7"/>
      <c r="J15" s="7"/>
      <c r="K15" s="48">
        <v>-2</v>
      </c>
    </row>
    <row r="16" spans="1:11" ht="15" customHeight="1" x14ac:dyDescent="0.35">
      <c r="A16" s="18" t="s">
        <v>378</v>
      </c>
      <c r="B16" s="149"/>
      <c r="C16" s="148"/>
      <c r="D16" s="149"/>
      <c r="E16" s="148"/>
      <c r="F16" s="149"/>
      <c r="G16" s="148"/>
      <c r="H16" s="149"/>
      <c r="I16" s="148"/>
      <c r="J16" s="149"/>
      <c r="K16" s="99">
        <f>K10+K13+K14+K15</f>
        <v>-3564</v>
      </c>
    </row>
    <row r="17" spans="1:11" ht="15" customHeight="1" thickBot="1" x14ac:dyDescent="0.4">
      <c r="A17" s="9" t="s">
        <v>379</v>
      </c>
      <c r="B17" s="89"/>
      <c r="C17" s="148"/>
      <c r="D17" s="89"/>
      <c r="E17" s="148"/>
      <c r="F17" s="89"/>
      <c r="G17" s="148"/>
      <c r="H17" s="89"/>
      <c r="I17" s="148"/>
      <c r="J17" s="89"/>
      <c r="K17" s="100">
        <v>-2986</v>
      </c>
    </row>
    <row r="18" spans="1:11" ht="15" customHeight="1" x14ac:dyDescent="0.35">
      <c r="A18" s="18" t="s">
        <v>6</v>
      </c>
      <c r="B18" s="149"/>
      <c r="C18" s="148"/>
      <c r="D18" s="149"/>
      <c r="E18" s="148"/>
      <c r="F18" s="149"/>
      <c r="G18" s="148"/>
      <c r="H18" s="149"/>
      <c r="I18" s="148"/>
      <c r="J18" s="149"/>
      <c r="K18" s="99">
        <f>K16+K17</f>
        <v>-6550</v>
      </c>
    </row>
    <row r="19" spans="1:11" ht="15" customHeight="1" thickBot="1" x14ac:dyDescent="0.4">
      <c r="A19" s="9" t="s">
        <v>380</v>
      </c>
      <c r="B19" s="89"/>
      <c r="C19" s="148"/>
      <c r="D19" s="89"/>
      <c r="E19" s="148"/>
      <c r="F19" s="89"/>
      <c r="G19" s="148"/>
      <c r="H19" s="89"/>
      <c r="I19" s="148"/>
      <c r="J19" s="89"/>
      <c r="K19" s="100">
        <v>800</v>
      </c>
    </row>
    <row r="20" spans="1:11" ht="15.75" customHeight="1" thickBot="1" x14ac:dyDescent="0.4">
      <c r="A20" s="18" t="s">
        <v>381</v>
      </c>
      <c r="B20" s="149"/>
      <c r="C20" s="148"/>
      <c r="D20" s="149"/>
      <c r="E20" s="148"/>
      <c r="F20" s="149"/>
      <c r="G20" s="148"/>
      <c r="H20" s="149"/>
      <c r="I20" s="148"/>
      <c r="J20" s="149"/>
      <c r="K20" s="105">
        <f>K18+K19</f>
        <v>-5750</v>
      </c>
    </row>
    <row r="21" spans="1:11" ht="15" thickTop="1" x14ac:dyDescent="0.35"/>
    <row r="26" spans="1:11" ht="35" thickBot="1" x14ac:dyDescent="0.4">
      <c r="A26" s="36" t="s">
        <v>373</v>
      </c>
      <c r="B26" s="22"/>
      <c r="C26" s="24" t="s">
        <v>263</v>
      </c>
      <c r="D26" s="22"/>
      <c r="E26" s="24" t="s">
        <v>36</v>
      </c>
      <c r="F26" s="22"/>
      <c r="G26" s="24" t="s">
        <v>264</v>
      </c>
      <c r="H26" s="22"/>
      <c r="I26" s="24" t="s">
        <v>265</v>
      </c>
      <c r="J26" s="22"/>
      <c r="K26" s="24" t="s">
        <v>50</v>
      </c>
    </row>
    <row r="27" spans="1:11" ht="15" customHeight="1" x14ac:dyDescent="0.35">
      <c r="A27" s="18"/>
      <c r="B27" s="89"/>
      <c r="C27" s="148"/>
      <c r="D27" s="89"/>
      <c r="E27" s="148"/>
      <c r="F27" s="89"/>
      <c r="G27" s="148"/>
      <c r="H27" s="89"/>
      <c r="I27" s="148"/>
      <c r="J27" s="89"/>
      <c r="K27" s="148"/>
    </row>
    <row r="28" spans="1:11" ht="15" customHeight="1" x14ac:dyDescent="0.35">
      <c r="A28" s="9" t="s">
        <v>106</v>
      </c>
      <c r="B28" s="89"/>
      <c r="C28" s="99">
        <v>155738</v>
      </c>
      <c r="D28" s="7"/>
      <c r="E28" s="99">
        <v>3266</v>
      </c>
      <c r="F28" s="7"/>
      <c r="G28" s="99">
        <v>1811</v>
      </c>
      <c r="H28" s="7"/>
      <c r="I28" s="99">
        <v>18908</v>
      </c>
      <c r="J28" s="7"/>
      <c r="K28" s="99">
        <f>C28+E28+G28+I28</f>
        <v>179723</v>
      </c>
    </row>
    <row r="29" spans="1:11" ht="15" customHeight="1" thickBot="1" x14ac:dyDescent="0.4">
      <c r="A29" s="9" t="s">
        <v>107</v>
      </c>
      <c r="B29" s="89"/>
      <c r="C29" s="100">
        <v>-134932</v>
      </c>
      <c r="D29" s="7"/>
      <c r="E29" s="100">
        <v>-2743</v>
      </c>
      <c r="F29" s="7"/>
      <c r="G29" s="100">
        <v>-1548</v>
      </c>
      <c r="H29" s="7"/>
      <c r="I29" s="100">
        <v>-18616</v>
      </c>
      <c r="J29" s="7"/>
      <c r="K29" s="100">
        <f>C29+E29+G29+I29</f>
        <v>-157839</v>
      </c>
    </row>
    <row r="30" spans="1:11" ht="15" customHeight="1" x14ac:dyDescent="0.35">
      <c r="A30" s="9" t="s">
        <v>3</v>
      </c>
      <c r="B30" s="89"/>
      <c r="C30" s="99">
        <f>C28+C29</f>
        <v>20806</v>
      </c>
      <c r="D30" s="7"/>
      <c r="E30" s="99">
        <f>E28+E29</f>
        <v>523</v>
      </c>
      <c r="F30" s="7"/>
      <c r="G30" s="99">
        <f>G28+G29</f>
        <v>263</v>
      </c>
      <c r="H30" s="7"/>
      <c r="I30" s="99">
        <f>I28+I29</f>
        <v>292</v>
      </c>
      <c r="J30" s="7"/>
      <c r="K30" s="99">
        <f>K28+K29</f>
        <v>21884</v>
      </c>
    </row>
    <row r="31" spans="1:11" ht="15" customHeight="1" thickBot="1" x14ac:dyDescent="0.4">
      <c r="A31" s="9" t="s">
        <v>374</v>
      </c>
      <c r="B31" s="89"/>
      <c r="C31" s="100">
        <v>-9542</v>
      </c>
      <c r="D31" s="7"/>
      <c r="E31" s="48">
        <v>-149</v>
      </c>
      <c r="F31" s="7"/>
      <c r="G31" s="48">
        <v>-100</v>
      </c>
      <c r="H31" s="7"/>
      <c r="I31" s="48" t="s">
        <v>11</v>
      </c>
      <c r="J31" s="7"/>
      <c r="K31" s="100">
        <f>C31+E31+G31</f>
        <v>-9791</v>
      </c>
    </row>
    <row r="32" spans="1:11" ht="15.75" customHeight="1" thickBot="1" x14ac:dyDescent="0.4">
      <c r="A32" s="18" t="s">
        <v>375</v>
      </c>
      <c r="B32" s="149"/>
      <c r="C32" s="105">
        <f>C30+C31</f>
        <v>11264</v>
      </c>
      <c r="D32" s="13"/>
      <c r="E32" s="105">
        <f>E30+E31</f>
        <v>374</v>
      </c>
      <c r="F32" s="13"/>
      <c r="G32" s="105">
        <f>G30+G31</f>
        <v>163</v>
      </c>
      <c r="H32" s="13"/>
      <c r="I32" s="105">
        <f>I30</f>
        <v>292</v>
      </c>
      <c r="J32" s="13"/>
      <c r="K32" s="105">
        <f>K30+K31</f>
        <v>12093</v>
      </c>
    </row>
    <row r="33" spans="1:11" ht="15" thickTop="1" x14ac:dyDescent="0.35">
      <c r="A33" s="18"/>
      <c r="B33" s="89"/>
      <c r="C33" s="148"/>
      <c r="D33" s="89"/>
      <c r="E33" s="148"/>
      <c r="F33" s="89"/>
      <c r="G33" s="148"/>
      <c r="H33" s="89"/>
      <c r="I33" s="148"/>
      <c r="J33" s="89"/>
      <c r="K33" s="148"/>
    </row>
    <row r="34" spans="1:11" ht="15" customHeight="1" x14ac:dyDescent="0.35">
      <c r="A34" s="18" t="s">
        <v>382</v>
      </c>
      <c r="B34" s="89"/>
      <c r="C34" s="7"/>
      <c r="D34" s="7"/>
      <c r="E34" s="7"/>
      <c r="F34" s="7"/>
      <c r="G34" s="7"/>
      <c r="H34" s="7"/>
      <c r="I34" s="7"/>
      <c r="J34" s="7"/>
      <c r="K34" s="7"/>
    </row>
    <row r="35" spans="1:11" ht="15" customHeight="1" x14ac:dyDescent="0.35">
      <c r="A35" s="9" t="s">
        <v>376</v>
      </c>
      <c r="B35" s="89"/>
      <c r="C35" s="7"/>
      <c r="D35" s="7"/>
      <c r="E35" s="7"/>
      <c r="F35" s="7"/>
      <c r="G35" s="7"/>
      <c r="H35" s="7"/>
      <c r="I35" s="7"/>
      <c r="J35" s="7"/>
      <c r="K35" s="47">
        <v>112</v>
      </c>
    </row>
    <row r="36" spans="1:11" ht="24" customHeight="1" x14ac:dyDescent="0.35">
      <c r="A36" s="9" t="s">
        <v>377</v>
      </c>
      <c r="B36" s="89"/>
      <c r="C36" s="7"/>
      <c r="D36" s="7"/>
      <c r="E36" s="7"/>
      <c r="F36" s="7"/>
      <c r="G36" s="7"/>
      <c r="H36" s="7"/>
      <c r="I36" s="7"/>
      <c r="J36" s="7"/>
      <c r="K36" s="99">
        <v>-8461</v>
      </c>
    </row>
    <row r="37" spans="1:11" ht="15" customHeight="1" thickBot="1" x14ac:dyDescent="0.4">
      <c r="A37" s="9" t="s">
        <v>111</v>
      </c>
      <c r="B37" s="89"/>
      <c r="C37" s="7"/>
      <c r="D37" s="7"/>
      <c r="E37" s="7"/>
      <c r="F37" s="7"/>
      <c r="G37" s="7"/>
      <c r="H37" s="7"/>
      <c r="I37" s="7"/>
      <c r="J37" s="7"/>
      <c r="K37" s="48">
        <v>-3</v>
      </c>
    </row>
    <row r="38" spans="1:11" ht="15" customHeight="1" x14ac:dyDescent="0.35">
      <c r="A38" s="18" t="s">
        <v>378</v>
      </c>
      <c r="B38" s="149"/>
      <c r="C38" s="148"/>
      <c r="D38" s="149"/>
      <c r="E38" s="148"/>
      <c r="F38" s="149"/>
      <c r="G38" s="148"/>
      <c r="H38" s="149"/>
      <c r="I38" s="148"/>
      <c r="J38" s="149"/>
      <c r="K38" s="99">
        <f>K32+K35+K36+K37</f>
        <v>3741</v>
      </c>
    </row>
    <row r="39" spans="1:11" ht="15" customHeight="1" thickBot="1" x14ac:dyDescent="0.4">
      <c r="A39" s="9" t="s">
        <v>379</v>
      </c>
      <c r="B39" s="89"/>
      <c r="C39" s="148"/>
      <c r="D39" s="89"/>
      <c r="E39" s="148"/>
      <c r="F39" s="89"/>
      <c r="G39" s="148"/>
      <c r="H39" s="89"/>
      <c r="I39" s="148"/>
      <c r="J39" s="89"/>
      <c r="K39" s="100">
        <v>-651</v>
      </c>
    </row>
    <row r="40" spans="1:11" ht="15" customHeight="1" x14ac:dyDescent="0.35">
      <c r="A40" s="18" t="s">
        <v>6</v>
      </c>
      <c r="B40" s="149"/>
      <c r="C40" s="148"/>
      <c r="D40" s="149"/>
      <c r="E40" s="148"/>
      <c r="F40" s="149"/>
      <c r="G40" s="148"/>
      <c r="H40" s="149"/>
      <c r="I40" s="148"/>
      <c r="J40" s="149"/>
      <c r="K40" s="99">
        <f>K38+K39</f>
        <v>3090</v>
      </c>
    </row>
    <row r="41" spans="1:11" ht="15" customHeight="1" thickBot="1" x14ac:dyDescent="0.4">
      <c r="A41" s="9" t="s">
        <v>380</v>
      </c>
      <c r="B41" s="89"/>
      <c r="C41" s="148"/>
      <c r="D41" s="89"/>
      <c r="E41" s="148"/>
      <c r="F41" s="89"/>
      <c r="G41" s="148"/>
      <c r="H41" s="89"/>
      <c r="I41" s="148"/>
      <c r="J41" s="89"/>
      <c r="K41" s="100">
        <v>1124</v>
      </c>
    </row>
    <row r="42" spans="1:11" ht="15" customHeight="1" thickBot="1" x14ac:dyDescent="0.4">
      <c r="A42" s="18" t="s">
        <v>381</v>
      </c>
      <c r="B42" s="149"/>
      <c r="C42" s="148"/>
      <c r="D42" s="149"/>
      <c r="E42" s="148"/>
      <c r="F42" s="149"/>
      <c r="G42" s="148"/>
      <c r="H42" s="149"/>
      <c r="I42" s="148"/>
      <c r="J42" s="149"/>
      <c r="K42" s="105">
        <f>K40+K41</f>
        <v>4214</v>
      </c>
    </row>
    <row r="43" spans="1:11" ht="15" thickTop="1" x14ac:dyDescent="0.35"/>
    <row r="48" spans="1:11" ht="36.75" customHeight="1" thickBot="1" x14ac:dyDescent="0.4">
      <c r="A48" s="36" t="s">
        <v>404</v>
      </c>
      <c r="B48" s="21"/>
      <c r="C48" s="24" t="s">
        <v>30</v>
      </c>
      <c r="D48" s="36"/>
      <c r="E48" s="24" t="s">
        <v>31</v>
      </c>
      <c r="F48" s="36"/>
      <c r="G48" s="24" t="s">
        <v>32</v>
      </c>
      <c r="H48" s="36"/>
      <c r="I48" s="24" t="s">
        <v>282</v>
      </c>
      <c r="J48" s="36"/>
      <c r="K48" s="24" t="s">
        <v>50</v>
      </c>
    </row>
    <row r="49" spans="1:11" x14ac:dyDescent="0.35">
      <c r="A49" s="18"/>
      <c r="B49" s="89"/>
      <c r="C49" s="50"/>
      <c r="D49" s="7"/>
      <c r="E49" s="50"/>
      <c r="F49" s="7"/>
      <c r="G49" s="50"/>
      <c r="H49" s="7"/>
      <c r="I49" s="50"/>
      <c r="J49" s="7"/>
      <c r="K49" s="50"/>
    </row>
    <row r="50" spans="1:11" x14ac:dyDescent="0.35">
      <c r="A50" s="9" t="s">
        <v>106</v>
      </c>
      <c r="B50" s="89"/>
      <c r="C50" s="99">
        <v>14091</v>
      </c>
      <c r="D50" s="7"/>
      <c r="E50" s="99">
        <v>6364</v>
      </c>
      <c r="F50" s="7"/>
      <c r="G50" s="99">
        <v>12349</v>
      </c>
      <c r="H50" s="7"/>
      <c r="I50" s="99">
        <v>90</v>
      </c>
      <c r="J50" s="7"/>
      <c r="K50" s="99">
        <f>C50+E50+G50+I50</f>
        <v>32894</v>
      </c>
    </row>
    <row r="51" spans="1:11" x14ac:dyDescent="0.35">
      <c r="A51" s="18"/>
      <c r="B51" s="89"/>
      <c r="C51" s="50"/>
      <c r="D51" s="7"/>
      <c r="E51" s="50"/>
      <c r="F51" s="7"/>
      <c r="G51" s="50"/>
      <c r="H51" s="7"/>
      <c r="I51" s="50"/>
      <c r="J51" s="7"/>
      <c r="K51" s="50"/>
    </row>
    <row r="52" spans="1:11" x14ac:dyDescent="0.35">
      <c r="A52" s="9" t="s">
        <v>56</v>
      </c>
      <c r="B52" s="89"/>
      <c r="C52" s="47">
        <v>210</v>
      </c>
      <c r="D52" s="7"/>
      <c r="E52" s="47">
        <v>9</v>
      </c>
      <c r="F52" s="7"/>
      <c r="G52" s="47">
        <v>18</v>
      </c>
      <c r="H52" s="7"/>
      <c r="I52" s="47" t="s">
        <v>11</v>
      </c>
      <c r="J52" s="7"/>
      <c r="K52" s="47">
        <f>C52+E52+G52</f>
        <v>237</v>
      </c>
    </row>
    <row r="56" spans="1:11" ht="36.75" customHeight="1" thickBot="1" x14ac:dyDescent="0.4">
      <c r="A56" s="36" t="s">
        <v>373</v>
      </c>
      <c r="B56" s="21"/>
      <c r="C56" s="24" t="s">
        <v>30</v>
      </c>
      <c r="D56" s="36"/>
      <c r="E56" s="24" t="s">
        <v>31</v>
      </c>
      <c r="F56" s="36"/>
      <c r="G56" s="24" t="s">
        <v>32</v>
      </c>
      <c r="H56" s="36"/>
      <c r="I56" s="24" t="s">
        <v>282</v>
      </c>
      <c r="J56" s="36"/>
      <c r="K56" s="24" t="s">
        <v>50</v>
      </c>
    </row>
    <row r="57" spans="1:11" x14ac:dyDescent="0.35">
      <c r="A57" s="18"/>
      <c r="B57" s="89"/>
      <c r="C57" s="50"/>
      <c r="D57" s="7"/>
      <c r="E57" s="50"/>
      <c r="F57" s="7"/>
      <c r="G57" s="50"/>
      <c r="H57" s="7"/>
      <c r="I57" s="50"/>
      <c r="J57" s="7"/>
      <c r="K57" s="50"/>
    </row>
    <row r="58" spans="1:11" x14ac:dyDescent="0.35">
      <c r="A58" s="9" t="s">
        <v>106</v>
      </c>
      <c r="B58" s="89"/>
      <c r="C58" s="99">
        <v>93446</v>
      </c>
      <c r="D58" s="35"/>
      <c r="E58" s="99">
        <v>35019</v>
      </c>
      <c r="F58" s="35"/>
      <c r="G58" s="99">
        <v>50213</v>
      </c>
      <c r="H58" s="35"/>
      <c r="I58" s="99">
        <v>1045</v>
      </c>
      <c r="J58" s="35"/>
      <c r="K58" s="99">
        <v>179723</v>
      </c>
    </row>
    <row r="59" spans="1:11" x14ac:dyDescent="0.35">
      <c r="A59" s="9"/>
      <c r="B59" s="89"/>
      <c r="C59" s="50"/>
      <c r="D59" s="35"/>
      <c r="E59" s="50"/>
      <c r="F59" s="35"/>
      <c r="G59" s="50"/>
      <c r="H59" s="35"/>
      <c r="I59" s="50"/>
      <c r="J59" s="35"/>
      <c r="K59" s="50"/>
    </row>
    <row r="60" spans="1:11" x14ac:dyDescent="0.35">
      <c r="A60" s="9" t="s">
        <v>56</v>
      </c>
      <c r="B60" s="89"/>
      <c r="C60" s="47">
        <v>398</v>
      </c>
      <c r="D60" s="35"/>
      <c r="E60" s="47">
        <v>24</v>
      </c>
      <c r="F60" s="35"/>
      <c r="G60" s="47">
        <v>34</v>
      </c>
      <c r="H60" s="35"/>
      <c r="I60" s="47" t="s">
        <v>11</v>
      </c>
      <c r="J60" s="35"/>
      <c r="K60" s="47">
        <v>456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48EE-4D8F-4770-AE1F-601892AEF395}">
  <dimension ref="A1:H19"/>
  <sheetViews>
    <sheetView topLeftCell="B13" workbookViewId="0">
      <selection activeCell="P29" sqref="P29"/>
    </sheetView>
  </sheetViews>
  <sheetFormatPr defaultRowHeight="14.5" x14ac:dyDescent="0.35"/>
  <cols>
    <col min="1" max="1" width="34.6328125" customWidth="1"/>
    <col min="2" max="4" width="11" customWidth="1"/>
    <col min="5" max="5" width="9.08984375" customWidth="1"/>
    <col min="6" max="8" width="11" customWidth="1"/>
  </cols>
  <sheetData>
    <row r="1" spans="1:8" s="115" customFormat="1" ht="15.5" x14ac:dyDescent="0.35">
      <c r="A1" s="70" t="s">
        <v>383</v>
      </c>
      <c r="B1" s="70"/>
    </row>
    <row r="4" spans="1:8" ht="15" thickBot="1" x14ac:dyDescent="0.4">
      <c r="A4" s="85"/>
      <c r="B4" s="173" t="s">
        <v>384</v>
      </c>
      <c r="C4" s="173"/>
      <c r="D4" s="173"/>
      <c r="E4" s="173"/>
      <c r="F4" s="173"/>
      <c r="G4" s="173"/>
      <c r="H4" s="173"/>
    </row>
    <row r="5" spans="1:8" ht="15" thickBot="1" x14ac:dyDescent="0.4">
      <c r="A5" s="85"/>
      <c r="B5" s="176" t="s">
        <v>50</v>
      </c>
      <c r="C5" s="176"/>
      <c r="D5" s="176"/>
      <c r="E5" s="85"/>
      <c r="F5" s="176" t="s">
        <v>50</v>
      </c>
      <c r="G5" s="176"/>
      <c r="H5" s="176"/>
    </row>
    <row r="6" spans="1:8" ht="36.75" customHeight="1" thickBot="1" x14ac:dyDescent="0.4">
      <c r="A6" s="85"/>
      <c r="B6" s="24" t="s">
        <v>405</v>
      </c>
      <c r="C6" s="44" t="s">
        <v>386</v>
      </c>
      <c r="D6" s="44" t="s">
        <v>390</v>
      </c>
      <c r="E6" s="85"/>
      <c r="F6" s="24" t="s">
        <v>385</v>
      </c>
      <c r="G6" s="44" t="s">
        <v>386</v>
      </c>
      <c r="H6" s="44" t="s">
        <v>53</v>
      </c>
    </row>
    <row r="7" spans="1:8" ht="15" customHeight="1" x14ac:dyDescent="0.35">
      <c r="A7" s="85"/>
      <c r="B7" s="85"/>
      <c r="C7" s="85"/>
      <c r="D7" s="85"/>
      <c r="E7" s="85"/>
      <c r="F7" s="85"/>
      <c r="G7" s="85"/>
      <c r="H7" s="85"/>
    </row>
    <row r="8" spans="1:8" ht="15" customHeight="1" x14ac:dyDescent="0.35">
      <c r="A8" s="6" t="s">
        <v>387</v>
      </c>
      <c r="B8" s="111">
        <v>6000</v>
      </c>
      <c r="C8" s="111">
        <v>10853</v>
      </c>
      <c r="D8" s="111">
        <f>B8+C8</f>
        <v>16853</v>
      </c>
      <c r="E8" s="85"/>
      <c r="F8" s="111">
        <v>8000</v>
      </c>
      <c r="G8" s="111">
        <v>-2000</v>
      </c>
      <c r="H8" s="111">
        <v>6000</v>
      </c>
    </row>
    <row r="9" spans="1:8" ht="15" customHeight="1" thickBot="1" x14ac:dyDescent="0.4">
      <c r="A9" s="6" t="s">
        <v>388</v>
      </c>
      <c r="B9" s="54" t="s">
        <v>11</v>
      </c>
      <c r="C9" s="54" t="s">
        <v>11</v>
      </c>
      <c r="D9" s="54" t="s">
        <v>11</v>
      </c>
      <c r="E9" s="85"/>
      <c r="F9" s="54" t="s">
        <v>11</v>
      </c>
      <c r="G9" s="54" t="s">
        <v>11</v>
      </c>
      <c r="H9" s="54" t="s">
        <v>11</v>
      </c>
    </row>
    <row r="10" spans="1:8" ht="15.75" customHeight="1" thickBot="1" x14ac:dyDescent="0.4">
      <c r="A10" s="6" t="s">
        <v>389</v>
      </c>
      <c r="B10" s="113">
        <f>B8</f>
        <v>6000</v>
      </c>
      <c r="C10" s="113">
        <f>C8</f>
        <v>10853</v>
      </c>
      <c r="D10" s="113">
        <f>B10+C10</f>
        <v>16853</v>
      </c>
      <c r="E10" s="85"/>
      <c r="F10" s="113">
        <v>8000</v>
      </c>
      <c r="G10" s="113">
        <v>-2000</v>
      </c>
      <c r="H10" s="113">
        <v>6000</v>
      </c>
    </row>
    <row r="11" spans="1:8" ht="15" thickTop="1" x14ac:dyDescent="0.35">
      <c r="A11" s="85"/>
      <c r="B11" s="85"/>
      <c r="C11" s="85"/>
      <c r="D11" s="85"/>
      <c r="E11" s="85"/>
      <c r="F11" s="85"/>
      <c r="G11" s="85"/>
      <c r="H11" s="85"/>
    </row>
    <row r="12" spans="1:8" ht="15" thickBot="1" x14ac:dyDescent="0.4">
      <c r="A12" s="85"/>
      <c r="B12" s="173" t="s">
        <v>384</v>
      </c>
      <c r="C12" s="173"/>
      <c r="D12" s="173"/>
      <c r="E12" s="173"/>
      <c r="F12" s="173"/>
      <c r="G12" s="173"/>
      <c r="H12" s="173"/>
    </row>
    <row r="13" spans="1:8" ht="15" thickBot="1" x14ac:dyDescent="0.4">
      <c r="A13" s="85"/>
      <c r="B13" s="176" t="s">
        <v>51</v>
      </c>
      <c r="C13" s="176"/>
      <c r="D13" s="176"/>
      <c r="E13" s="85"/>
      <c r="F13" s="176" t="s">
        <v>51</v>
      </c>
      <c r="G13" s="176"/>
      <c r="H13" s="176"/>
    </row>
    <row r="14" spans="1:8" ht="36.75" customHeight="1" thickBot="1" x14ac:dyDescent="0.4">
      <c r="A14" s="85"/>
      <c r="B14" s="44" t="s">
        <v>405</v>
      </c>
      <c r="C14" s="44" t="s">
        <v>386</v>
      </c>
      <c r="D14" s="44" t="s">
        <v>390</v>
      </c>
      <c r="E14" s="85"/>
      <c r="F14" s="24" t="s">
        <v>385</v>
      </c>
      <c r="G14" s="44" t="s">
        <v>386</v>
      </c>
      <c r="H14" s="44" t="s">
        <v>53</v>
      </c>
    </row>
    <row r="15" spans="1:8" ht="15" customHeight="1" x14ac:dyDescent="0.35">
      <c r="A15" s="85"/>
      <c r="B15" s="85"/>
      <c r="C15" s="85"/>
      <c r="D15" s="85"/>
      <c r="E15" s="85"/>
      <c r="F15" s="85"/>
      <c r="G15" s="85"/>
      <c r="H15" s="85"/>
    </row>
    <row r="16" spans="1:8" ht="15" customHeight="1" x14ac:dyDescent="0.35">
      <c r="A16" s="6" t="s">
        <v>387</v>
      </c>
      <c r="B16" s="111">
        <v>6000</v>
      </c>
      <c r="C16" s="111">
        <v>9828</v>
      </c>
      <c r="D16" s="111">
        <f>B16+C16</f>
        <v>15828</v>
      </c>
      <c r="E16" s="85"/>
      <c r="F16" s="111">
        <v>8000</v>
      </c>
      <c r="G16" s="111">
        <v>-2000</v>
      </c>
      <c r="H16" s="111">
        <v>6000</v>
      </c>
    </row>
    <row r="17" spans="1:8" ht="15" customHeight="1" thickBot="1" x14ac:dyDescent="0.4">
      <c r="A17" s="6" t="s">
        <v>388</v>
      </c>
      <c r="B17" s="107">
        <v>7000</v>
      </c>
      <c r="C17" s="107">
        <v>800</v>
      </c>
      <c r="D17" s="107">
        <f>B17+C17</f>
        <v>7800</v>
      </c>
      <c r="E17" s="85"/>
      <c r="F17" s="107">
        <v>14000</v>
      </c>
      <c r="G17" s="107">
        <v>-7000</v>
      </c>
      <c r="H17" s="107">
        <v>7000</v>
      </c>
    </row>
    <row r="18" spans="1:8" ht="15.75" customHeight="1" thickBot="1" x14ac:dyDescent="0.4">
      <c r="A18" s="6" t="s">
        <v>389</v>
      </c>
      <c r="B18" s="113">
        <f>B16+B17</f>
        <v>13000</v>
      </c>
      <c r="C18" s="113">
        <f>C16+C17</f>
        <v>10628</v>
      </c>
      <c r="D18" s="113">
        <f>D16+D17</f>
        <v>23628</v>
      </c>
      <c r="E18" s="85"/>
      <c r="F18" s="113">
        <v>22000</v>
      </c>
      <c r="G18" s="113">
        <v>-9000</v>
      </c>
      <c r="H18" s="113">
        <v>13000</v>
      </c>
    </row>
    <row r="19" spans="1:8" ht="15" thickTop="1" x14ac:dyDescent="0.35"/>
  </sheetData>
  <mergeCells count="6">
    <mergeCell ref="B4:H4"/>
    <mergeCell ref="B5:D5"/>
    <mergeCell ref="F5:H5"/>
    <mergeCell ref="B12:H12"/>
    <mergeCell ref="B13:D13"/>
    <mergeCell ref="F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9258-D9A1-47E0-AC65-E26422C2C353}">
  <dimension ref="A1:G39"/>
  <sheetViews>
    <sheetView topLeftCell="A22" workbookViewId="0">
      <selection activeCell="G37" sqref="G37"/>
    </sheetView>
  </sheetViews>
  <sheetFormatPr defaultRowHeight="14.5" x14ac:dyDescent="0.35"/>
  <cols>
    <col min="1" max="1" width="34.6328125" customWidth="1"/>
    <col min="3" max="4" width="11" customWidth="1"/>
    <col min="6" max="7" width="11" customWidth="1"/>
  </cols>
  <sheetData>
    <row r="1" spans="1:7" ht="15.5" x14ac:dyDescent="0.35">
      <c r="A1" s="19" t="s">
        <v>128</v>
      </c>
    </row>
    <row r="2" spans="1:7" ht="15" customHeight="1" x14ac:dyDescent="0.35">
      <c r="A2" s="19"/>
    </row>
    <row r="3" spans="1:7" ht="15" customHeight="1" x14ac:dyDescent="0.35">
      <c r="A3" s="19"/>
    </row>
    <row r="4" spans="1:7" ht="15" customHeight="1" thickBot="1" x14ac:dyDescent="0.4">
      <c r="A4" s="20"/>
      <c r="B4" s="21"/>
      <c r="C4" s="168" t="s">
        <v>50</v>
      </c>
      <c r="D4" s="168"/>
      <c r="E4" s="21"/>
      <c r="F4" s="168" t="s">
        <v>51</v>
      </c>
      <c r="G4" s="168"/>
    </row>
    <row r="5" spans="1:7" ht="36.75" customHeight="1" thickBot="1" x14ac:dyDescent="0.4">
      <c r="A5" s="20"/>
      <c r="B5" s="21" t="s">
        <v>52</v>
      </c>
      <c r="C5" s="3">
        <v>2020</v>
      </c>
      <c r="D5" s="3">
        <v>2019</v>
      </c>
      <c r="E5" s="21"/>
      <c r="F5" s="3">
        <v>2020</v>
      </c>
      <c r="G5" s="3">
        <v>2019</v>
      </c>
    </row>
    <row r="6" spans="1:7" ht="15" customHeight="1" x14ac:dyDescent="0.35">
      <c r="A6" s="23"/>
      <c r="B6" s="21"/>
      <c r="C6" s="7"/>
      <c r="D6" s="7"/>
      <c r="E6" s="7"/>
      <c r="F6" s="7"/>
      <c r="G6" s="7"/>
    </row>
    <row r="7" spans="1:7" ht="15" customHeight="1" x14ac:dyDescent="0.35">
      <c r="A7" s="23" t="s">
        <v>106</v>
      </c>
      <c r="B7" s="21">
        <v>13</v>
      </c>
      <c r="C7" s="25">
        <v>32894</v>
      </c>
      <c r="D7" s="25">
        <v>179723</v>
      </c>
      <c r="E7" s="7"/>
      <c r="F7" s="31">
        <v>14780</v>
      </c>
      <c r="G7" s="25">
        <v>100463</v>
      </c>
    </row>
    <row r="8" spans="1:7" ht="15" customHeight="1" thickBot="1" x14ac:dyDescent="0.4">
      <c r="A8" s="23" t="s">
        <v>107</v>
      </c>
      <c r="B8" s="21">
        <v>14</v>
      </c>
      <c r="C8" s="27">
        <v>-29299</v>
      </c>
      <c r="D8" s="27">
        <v>-157839</v>
      </c>
      <c r="E8" s="7"/>
      <c r="F8" s="27">
        <v>-13476</v>
      </c>
      <c r="G8" s="27">
        <v>-88680</v>
      </c>
    </row>
    <row r="9" spans="1:7" ht="15" customHeight="1" x14ac:dyDescent="0.35">
      <c r="A9" s="20" t="s">
        <v>3</v>
      </c>
      <c r="B9" s="21"/>
      <c r="C9" s="26">
        <f>C7+C8</f>
        <v>3595</v>
      </c>
      <c r="D9" s="26">
        <f>D7+D8</f>
        <v>21884</v>
      </c>
      <c r="E9" s="7"/>
      <c r="F9" s="26">
        <f>F7+F8</f>
        <v>1304</v>
      </c>
      <c r="G9" s="26">
        <f>G7+G8</f>
        <v>11783</v>
      </c>
    </row>
    <row r="10" spans="1:7" ht="15" customHeight="1" x14ac:dyDescent="0.35">
      <c r="A10" s="9" t="s">
        <v>108</v>
      </c>
      <c r="B10" s="21">
        <v>15</v>
      </c>
      <c r="C10" s="25">
        <v>-4112</v>
      </c>
      <c r="D10" s="25">
        <v>-13751</v>
      </c>
      <c r="E10" s="7"/>
      <c r="F10" s="25">
        <v>-1831</v>
      </c>
      <c r="G10" s="25">
        <v>-6720</v>
      </c>
    </row>
    <row r="11" spans="1:7" ht="15" customHeight="1" x14ac:dyDescent="0.35">
      <c r="A11" s="23" t="s">
        <v>109</v>
      </c>
      <c r="B11" s="21">
        <v>15</v>
      </c>
      <c r="C11" s="25">
        <v>-3234</v>
      </c>
      <c r="D11" s="25">
        <v>-4501</v>
      </c>
      <c r="E11" s="7"/>
      <c r="F11" s="25">
        <v>-2424</v>
      </c>
      <c r="G11" s="25">
        <v>-3059</v>
      </c>
    </row>
    <row r="12" spans="1:7" ht="15" customHeight="1" x14ac:dyDescent="0.35">
      <c r="A12" s="23" t="s">
        <v>110</v>
      </c>
      <c r="B12" s="21"/>
      <c r="C12" s="7">
        <v>189</v>
      </c>
      <c r="D12" s="35">
        <v>112</v>
      </c>
      <c r="E12" s="13"/>
      <c r="F12" s="7">
        <v>11</v>
      </c>
      <c r="G12" s="35">
        <v>100</v>
      </c>
    </row>
    <row r="13" spans="1:7" ht="15" customHeight="1" thickBot="1" x14ac:dyDescent="0.4">
      <c r="A13" s="23" t="s">
        <v>111</v>
      </c>
      <c r="B13" s="21"/>
      <c r="C13" s="8">
        <v>-2</v>
      </c>
      <c r="D13" s="8">
        <v>-3</v>
      </c>
      <c r="E13" s="7"/>
      <c r="F13" s="8" t="s">
        <v>11</v>
      </c>
      <c r="G13" s="8">
        <v>-1</v>
      </c>
    </row>
    <row r="14" spans="1:7" ht="15" customHeight="1" x14ac:dyDescent="0.35">
      <c r="A14" s="20" t="s">
        <v>112</v>
      </c>
      <c r="B14" s="21"/>
      <c r="C14" s="150">
        <f>SUM(C9:C13)</f>
        <v>-3564</v>
      </c>
      <c r="D14" s="26">
        <f>D9+D10+D11+D12+D13</f>
        <v>3741</v>
      </c>
      <c r="E14" s="7"/>
      <c r="F14" s="150">
        <f>SUM(F9:F13)</f>
        <v>-2940</v>
      </c>
      <c r="G14" s="26">
        <f>G9+G10+G11+G12+G13</f>
        <v>2103</v>
      </c>
    </row>
    <row r="15" spans="1:7" ht="15" customHeight="1" x14ac:dyDescent="0.35">
      <c r="A15" s="23" t="s">
        <v>113</v>
      </c>
      <c r="B15" s="21">
        <v>16</v>
      </c>
      <c r="C15" s="7">
        <v>737</v>
      </c>
      <c r="D15" s="35">
        <v>481</v>
      </c>
      <c r="E15" s="7"/>
      <c r="F15" s="25">
        <v>584</v>
      </c>
      <c r="G15" s="25">
        <v>2922</v>
      </c>
    </row>
    <row r="16" spans="1:7" ht="15" customHeight="1" thickBot="1" x14ac:dyDescent="0.4">
      <c r="A16" s="23" t="s">
        <v>114</v>
      </c>
      <c r="B16" s="21">
        <v>16</v>
      </c>
      <c r="C16" s="27">
        <v>-3723</v>
      </c>
      <c r="D16" s="27">
        <v>-1132</v>
      </c>
      <c r="E16" s="7"/>
      <c r="F16" s="27">
        <v>-3558</v>
      </c>
      <c r="G16" s="8">
        <v>-945</v>
      </c>
    </row>
    <row r="17" spans="1:7" ht="15" customHeight="1" x14ac:dyDescent="0.35">
      <c r="A17" s="20" t="s">
        <v>6</v>
      </c>
      <c r="B17" s="21"/>
      <c r="C17" s="26">
        <f>C14+C15+C16</f>
        <v>-6550</v>
      </c>
      <c r="D17" s="26">
        <f>D14+D15+D16</f>
        <v>3090</v>
      </c>
      <c r="E17" s="7"/>
      <c r="F17" s="26">
        <f>F14+F15+F16</f>
        <v>-5914</v>
      </c>
      <c r="G17" s="26">
        <f>G14+G15+G16</f>
        <v>4080</v>
      </c>
    </row>
    <row r="18" spans="1:7" ht="15" customHeight="1" thickBot="1" x14ac:dyDescent="0.4">
      <c r="A18" s="23" t="s">
        <v>115</v>
      </c>
      <c r="B18" s="21">
        <v>17</v>
      </c>
      <c r="C18" s="27">
        <v>800</v>
      </c>
      <c r="D18" s="27">
        <v>1124</v>
      </c>
      <c r="E18" s="7"/>
      <c r="F18" s="27">
        <v>829</v>
      </c>
      <c r="G18" s="27">
        <v>1766</v>
      </c>
    </row>
    <row r="19" spans="1:7" ht="15.75" customHeight="1" thickBot="1" x14ac:dyDescent="0.4">
      <c r="A19" s="20" t="s">
        <v>116</v>
      </c>
      <c r="B19" s="21"/>
      <c r="C19" s="29">
        <f>C17+C18</f>
        <v>-5750</v>
      </c>
      <c r="D19" s="29">
        <f>D17+D18</f>
        <v>4214</v>
      </c>
      <c r="E19" s="7"/>
      <c r="F19" s="29">
        <f>F17+F18</f>
        <v>-5085</v>
      </c>
      <c r="G19" s="29">
        <f>G17+G18</f>
        <v>5846</v>
      </c>
    </row>
    <row r="20" spans="1:7" ht="15" thickTop="1" x14ac:dyDescent="0.35">
      <c r="A20" s="23"/>
      <c r="B20" s="21"/>
      <c r="C20" s="7"/>
      <c r="D20" s="7"/>
      <c r="E20" s="7"/>
      <c r="F20" s="7"/>
      <c r="G20" s="7"/>
    </row>
    <row r="21" spans="1:7" ht="24" customHeight="1" x14ac:dyDescent="0.35">
      <c r="A21" s="20" t="s">
        <v>117</v>
      </c>
      <c r="B21" s="21"/>
      <c r="C21" s="7"/>
      <c r="D21" s="7"/>
      <c r="E21" s="7"/>
      <c r="F21" s="7"/>
      <c r="G21" s="7"/>
    </row>
    <row r="22" spans="1:7" ht="24" customHeight="1" x14ac:dyDescent="0.35">
      <c r="A22" s="23" t="s">
        <v>118</v>
      </c>
      <c r="B22" s="21">
        <v>8</v>
      </c>
      <c r="C22" s="25">
        <v>-756</v>
      </c>
      <c r="D22" s="25">
        <v>1851</v>
      </c>
      <c r="E22" s="7"/>
      <c r="F22" s="25">
        <v>-756</v>
      </c>
      <c r="G22" s="25">
        <v>1851</v>
      </c>
    </row>
    <row r="23" spans="1:7" ht="15" customHeight="1" thickBot="1" x14ac:dyDescent="0.4">
      <c r="A23" s="23" t="s">
        <v>119</v>
      </c>
      <c r="B23" s="21">
        <v>17</v>
      </c>
      <c r="C23" s="8">
        <v>113</v>
      </c>
      <c r="D23" s="8">
        <v>-278</v>
      </c>
      <c r="E23" s="13"/>
      <c r="F23" s="8">
        <v>113</v>
      </c>
      <c r="G23" s="8">
        <v>-278</v>
      </c>
    </row>
    <row r="24" spans="1:7" ht="15.75" customHeight="1" thickBot="1" x14ac:dyDescent="0.4">
      <c r="A24" s="20" t="s">
        <v>120</v>
      </c>
      <c r="B24" s="21"/>
      <c r="C24" s="29">
        <f>C19+C22+C23</f>
        <v>-6393</v>
      </c>
      <c r="D24" s="29">
        <f>D19+D22+D23</f>
        <v>5787</v>
      </c>
      <c r="E24" s="7"/>
      <c r="F24" s="29">
        <f>F19+F22+F23</f>
        <v>-5728</v>
      </c>
      <c r="G24" s="29">
        <f>G19+G22+G23</f>
        <v>7419</v>
      </c>
    </row>
    <row r="25" spans="1:7" ht="15" customHeight="1" thickTop="1" x14ac:dyDescent="0.35">
      <c r="A25" s="23"/>
      <c r="B25" s="21"/>
      <c r="C25" s="7"/>
      <c r="D25" s="7"/>
      <c r="E25" s="7"/>
      <c r="F25" s="7"/>
      <c r="G25" s="7"/>
    </row>
    <row r="26" spans="1:7" ht="15" customHeight="1" x14ac:dyDescent="0.35">
      <c r="A26" s="20" t="s">
        <v>121</v>
      </c>
      <c r="B26" s="21"/>
      <c r="C26" s="7"/>
      <c r="D26" s="7"/>
      <c r="E26" s="7"/>
      <c r="F26" s="7"/>
      <c r="G26" s="7"/>
    </row>
    <row r="27" spans="1:7" ht="15" customHeight="1" x14ac:dyDescent="0.35">
      <c r="A27" s="23" t="s">
        <v>122</v>
      </c>
      <c r="B27" s="21"/>
      <c r="C27" s="25">
        <v>-5750</v>
      </c>
      <c r="D27" s="25">
        <v>4214</v>
      </c>
      <c r="E27" s="7"/>
      <c r="F27" s="25">
        <v>-5085</v>
      </c>
      <c r="G27" s="25">
        <v>5846</v>
      </c>
    </row>
    <row r="28" spans="1:7" ht="15" customHeight="1" thickBot="1" x14ac:dyDescent="0.4">
      <c r="A28" s="23" t="s">
        <v>85</v>
      </c>
      <c r="B28" s="21"/>
      <c r="C28" s="8" t="s">
        <v>11</v>
      </c>
      <c r="D28" s="8" t="s">
        <v>11</v>
      </c>
      <c r="E28" s="7"/>
      <c r="F28" s="8" t="s">
        <v>11</v>
      </c>
      <c r="G28" s="8" t="s">
        <v>11</v>
      </c>
    </row>
    <row r="29" spans="1:7" ht="15.75" customHeight="1" thickBot="1" x14ac:dyDescent="0.4">
      <c r="A29" s="23"/>
      <c r="B29" s="21"/>
      <c r="C29" s="29">
        <f>C27</f>
        <v>-5750</v>
      </c>
      <c r="D29" s="29">
        <f>D27</f>
        <v>4214</v>
      </c>
      <c r="E29" s="7"/>
      <c r="F29" s="29">
        <f>F27</f>
        <v>-5085</v>
      </c>
      <c r="G29" s="29">
        <f>G27</f>
        <v>5846</v>
      </c>
    </row>
    <row r="30" spans="1:7" ht="15" customHeight="1" thickTop="1" x14ac:dyDescent="0.35">
      <c r="A30" s="23"/>
      <c r="B30" s="21"/>
      <c r="C30" s="7"/>
      <c r="D30" s="7"/>
      <c r="E30" s="7"/>
      <c r="F30" s="7"/>
      <c r="G30" s="7"/>
    </row>
    <row r="31" spans="1:7" ht="15" customHeight="1" x14ac:dyDescent="0.35">
      <c r="A31" s="20" t="s">
        <v>123</v>
      </c>
      <c r="B31" s="169"/>
      <c r="C31" s="170"/>
      <c r="D31" s="170"/>
      <c r="E31" s="170"/>
      <c r="F31" s="170"/>
      <c r="G31" s="170"/>
    </row>
    <row r="32" spans="1:7" ht="15" customHeight="1" x14ac:dyDescent="0.35">
      <c r="A32" s="20" t="s">
        <v>124</v>
      </c>
      <c r="B32" s="169"/>
      <c r="C32" s="170"/>
      <c r="D32" s="170"/>
      <c r="E32" s="170"/>
      <c r="F32" s="170"/>
      <c r="G32" s="170"/>
    </row>
    <row r="33" spans="1:7" ht="15" customHeight="1" x14ac:dyDescent="0.35">
      <c r="A33" s="23" t="s">
        <v>122</v>
      </c>
      <c r="B33" s="21"/>
      <c r="C33" s="25">
        <v>-6393</v>
      </c>
      <c r="D33" s="25">
        <v>5787</v>
      </c>
      <c r="E33" s="7"/>
      <c r="F33" s="25">
        <v>-5728</v>
      </c>
      <c r="G33" s="25">
        <v>7419</v>
      </c>
    </row>
    <row r="34" spans="1:7" ht="15" customHeight="1" thickBot="1" x14ac:dyDescent="0.4">
      <c r="A34" s="23" t="s">
        <v>85</v>
      </c>
      <c r="B34" s="21"/>
      <c r="C34" s="8" t="s">
        <v>11</v>
      </c>
      <c r="D34" s="8" t="s">
        <v>11</v>
      </c>
      <c r="E34" s="13"/>
      <c r="F34" s="8" t="s">
        <v>11</v>
      </c>
      <c r="G34" s="8" t="s">
        <v>11</v>
      </c>
    </row>
    <row r="35" spans="1:7" ht="15.75" customHeight="1" thickBot="1" x14ac:dyDescent="0.4">
      <c r="A35" s="23"/>
      <c r="B35" s="21"/>
      <c r="C35" s="29">
        <f>C33</f>
        <v>-6393</v>
      </c>
      <c r="D35" s="29">
        <f>D33</f>
        <v>5787</v>
      </c>
      <c r="E35" s="7"/>
      <c r="F35" s="29">
        <f>F33</f>
        <v>-5728</v>
      </c>
      <c r="G35" s="29">
        <f>G33</f>
        <v>7419</v>
      </c>
    </row>
    <row r="36" spans="1:7" ht="15" customHeight="1" thickTop="1" x14ac:dyDescent="0.35">
      <c r="A36" s="18"/>
      <c r="B36" s="21"/>
      <c r="C36" s="13"/>
      <c r="D36" s="13"/>
      <c r="E36" s="13"/>
      <c r="F36" s="13"/>
      <c r="G36" s="13"/>
    </row>
    <row r="37" spans="1:7" ht="24" customHeight="1" x14ac:dyDescent="0.35">
      <c r="A37" s="20" t="s">
        <v>125</v>
      </c>
      <c r="B37" s="21">
        <v>21</v>
      </c>
      <c r="C37" s="13"/>
      <c r="D37" s="13"/>
      <c r="E37" s="13"/>
      <c r="F37" s="13"/>
      <c r="G37" s="13"/>
    </row>
    <row r="38" spans="1:7" ht="24" customHeight="1" thickBot="1" x14ac:dyDescent="0.4">
      <c r="A38" s="23" t="s">
        <v>126</v>
      </c>
      <c r="B38" s="21"/>
      <c r="C38" s="34">
        <v>-0.74</v>
      </c>
      <c r="D38" s="34">
        <v>0.54</v>
      </c>
      <c r="E38" s="13"/>
      <c r="F38" s="12"/>
      <c r="G38" s="12"/>
    </row>
    <row r="39" spans="1:7" ht="15" thickTop="1" x14ac:dyDescent="0.35"/>
  </sheetData>
  <mergeCells count="8">
    <mergeCell ref="C4:D4"/>
    <mergeCell ref="F4:G4"/>
    <mergeCell ref="B31:B32"/>
    <mergeCell ref="C31:C32"/>
    <mergeCell ref="D31:D32"/>
    <mergeCell ref="E31:E32"/>
    <mergeCell ref="F31:F32"/>
    <mergeCell ref="G31:G3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0A5E-FAB1-4FFC-B6C8-60577EFE4E9E}">
  <dimension ref="A1:R45"/>
  <sheetViews>
    <sheetView topLeftCell="B34" workbookViewId="0">
      <selection activeCell="L44" sqref="L44"/>
    </sheetView>
  </sheetViews>
  <sheetFormatPr defaultRowHeight="14.5" x14ac:dyDescent="0.35"/>
  <cols>
    <col min="1" max="1" width="34.6328125" customWidth="1"/>
    <col min="4" max="4" width="11" customWidth="1"/>
    <col min="5" max="5" width="1.6328125" customWidth="1"/>
    <col min="6" max="6" width="11" customWidth="1"/>
    <col min="7" max="7" width="1.6328125" customWidth="1"/>
    <col min="8" max="8" width="11" customWidth="1"/>
    <col min="9" max="9" width="1.6328125" customWidth="1"/>
    <col min="10" max="10" width="11" customWidth="1"/>
    <col min="11" max="11" width="1.6328125" customWidth="1"/>
    <col min="12" max="12" width="15.6328125" customWidth="1"/>
    <col min="13" max="13" width="1.6328125" customWidth="1"/>
    <col min="14" max="14" width="15.6328125" customWidth="1"/>
    <col min="15" max="15" width="1.6328125" customWidth="1"/>
    <col min="16" max="16" width="11" customWidth="1"/>
    <col min="17" max="17" width="1.6328125" customWidth="1"/>
    <col min="18" max="18" width="11" customWidth="1"/>
  </cols>
  <sheetData>
    <row r="1" spans="1:18" ht="15.5" x14ac:dyDescent="0.35">
      <c r="A1" s="19" t="s">
        <v>129</v>
      </c>
    </row>
    <row r="4" spans="1:18" ht="15" customHeight="1" thickBot="1" x14ac:dyDescent="0.4">
      <c r="A4" s="21"/>
      <c r="B4" s="21"/>
      <c r="C4" s="21"/>
      <c r="D4" s="168" t="s">
        <v>130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21"/>
      <c r="P4" s="36"/>
      <c r="Q4" s="21"/>
      <c r="R4" s="36"/>
    </row>
    <row r="5" spans="1:18" ht="36.75" customHeight="1" thickBot="1" x14ac:dyDescent="0.4">
      <c r="A5" s="21" t="s">
        <v>50</v>
      </c>
      <c r="B5" s="21" t="s">
        <v>52</v>
      </c>
      <c r="C5" s="21"/>
      <c r="D5" s="43" t="s">
        <v>79</v>
      </c>
      <c r="E5" s="37"/>
      <c r="F5" s="43" t="s">
        <v>81</v>
      </c>
      <c r="G5" s="37"/>
      <c r="H5" s="43" t="s">
        <v>80</v>
      </c>
      <c r="I5" s="37"/>
      <c r="J5" s="43" t="s">
        <v>131</v>
      </c>
      <c r="K5" s="37"/>
      <c r="L5" s="43" t="s">
        <v>82</v>
      </c>
      <c r="M5" s="37"/>
      <c r="N5" s="44" t="s">
        <v>84</v>
      </c>
      <c r="O5" s="21"/>
      <c r="P5" s="24" t="s">
        <v>85</v>
      </c>
      <c r="Q5" s="21"/>
      <c r="R5" s="24" t="s">
        <v>27</v>
      </c>
    </row>
    <row r="6" spans="1:18" ht="15" customHeight="1" thickBot="1" x14ac:dyDescent="0.4">
      <c r="A6" s="20"/>
      <c r="B6" s="7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</row>
    <row r="7" spans="1:18" ht="15.75" customHeight="1" thickBot="1" x14ac:dyDescent="0.4">
      <c r="A7" s="20" t="s">
        <v>137</v>
      </c>
      <c r="B7" s="13"/>
      <c r="C7" s="13"/>
      <c r="D7" s="12">
        <v>234</v>
      </c>
      <c r="E7" s="35"/>
      <c r="F7" s="12">
        <v>29</v>
      </c>
      <c r="G7" s="35"/>
      <c r="H7" s="29">
        <v>-1351</v>
      </c>
      <c r="I7" s="35"/>
      <c r="J7" s="29">
        <v>15310</v>
      </c>
      <c r="K7" s="35"/>
      <c r="L7" s="12">
        <v>145</v>
      </c>
      <c r="M7" s="35"/>
      <c r="N7" s="29">
        <v>14367</v>
      </c>
      <c r="O7" s="35"/>
      <c r="P7" s="12" t="s">
        <v>11</v>
      </c>
      <c r="Q7" s="35"/>
      <c r="R7" s="29">
        <v>14367</v>
      </c>
    </row>
    <row r="8" spans="1:18" ht="15" customHeight="1" thickTop="1" x14ac:dyDescent="0.35">
      <c r="A8" s="2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5" customHeight="1" x14ac:dyDescent="0.35">
      <c r="A9" s="23" t="s">
        <v>132</v>
      </c>
      <c r="B9" s="7"/>
      <c r="C9" s="7"/>
      <c r="D9" s="7" t="s">
        <v>11</v>
      </c>
      <c r="E9" s="7"/>
      <c r="F9" s="7" t="s">
        <v>11</v>
      </c>
      <c r="G9" s="7"/>
      <c r="H9" s="7" t="s">
        <v>11</v>
      </c>
      <c r="I9" s="7"/>
      <c r="J9" s="25">
        <v>4214</v>
      </c>
      <c r="K9" s="35"/>
      <c r="L9" s="35" t="s">
        <v>11</v>
      </c>
      <c r="M9" s="35"/>
      <c r="N9" s="25">
        <v>4214</v>
      </c>
      <c r="O9" s="7"/>
      <c r="P9" s="7" t="s">
        <v>11</v>
      </c>
      <c r="Q9" s="7"/>
      <c r="R9" s="25">
        <f>N9</f>
        <v>4214</v>
      </c>
    </row>
    <row r="10" spans="1:18" ht="15" customHeight="1" thickBot="1" x14ac:dyDescent="0.4">
      <c r="A10" s="23" t="s">
        <v>133</v>
      </c>
      <c r="B10" s="7"/>
      <c r="C10" s="7"/>
      <c r="D10" s="8" t="s">
        <v>11</v>
      </c>
      <c r="E10" s="7"/>
      <c r="F10" s="8" t="s">
        <v>11</v>
      </c>
      <c r="G10" s="7"/>
      <c r="H10" s="27">
        <v>1573</v>
      </c>
      <c r="I10" s="7"/>
      <c r="J10" s="8" t="s">
        <v>11</v>
      </c>
      <c r="K10" s="7"/>
      <c r="L10" s="8" t="s">
        <v>11</v>
      </c>
      <c r="M10" s="7"/>
      <c r="N10" s="27">
        <v>1573</v>
      </c>
      <c r="O10" s="7"/>
      <c r="P10" s="8" t="s">
        <v>11</v>
      </c>
      <c r="Q10" s="7"/>
      <c r="R10" s="27">
        <f>N10</f>
        <v>1573</v>
      </c>
    </row>
    <row r="11" spans="1:18" ht="15" customHeight="1" thickBot="1" x14ac:dyDescent="0.4">
      <c r="A11" s="23" t="s">
        <v>134</v>
      </c>
      <c r="B11" s="7"/>
      <c r="C11" s="7"/>
      <c r="D11" s="7" t="s">
        <v>11</v>
      </c>
      <c r="E11" s="7"/>
      <c r="F11" s="7" t="s">
        <v>11</v>
      </c>
      <c r="G11" s="7"/>
      <c r="H11" s="25">
        <f>H10</f>
        <v>1573</v>
      </c>
      <c r="I11" s="7"/>
      <c r="J11" s="25">
        <f>J9</f>
        <v>4214</v>
      </c>
      <c r="K11" s="7"/>
      <c r="L11" s="7" t="s">
        <v>11</v>
      </c>
      <c r="M11" s="7"/>
      <c r="N11" s="25">
        <f>N9+N10</f>
        <v>5787</v>
      </c>
      <c r="O11" s="7"/>
      <c r="P11" s="7" t="s">
        <v>11</v>
      </c>
      <c r="Q11" s="7"/>
      <c r="R11" s="25">
        <f>R9+R10</f>
        <v>5787</v>
      </c>
    </row>
    <row r="12" spans="1:18" ht="15" customHeight="1" x14ac:dyDescent="0.35">
      <c r="A12" s="23" t="s">
        <v>135</v>
      </c>
      <c r="B12" s="7"/>
      <c r="C12" s="7"/>
      <c r="D12" s="38" t="s">
        <v>11</v>
      </c>
      <c r="E12" s="7"/>
      <c r="F12" s="38" t="s">
        <v>11</v>
      </c>
      <c r="G12" s="7"/>
      <c r="H12" s="38" t="s">
        <v>11</v>
      </c>
      <c r="I12" s="7"/>
      <c r="J12" s="38" t="s">
        <v>11</v>
      </c>
      <c r="K12" s="7"/>
      <c r="L12" s="38" t="s">
        <v>11</v>
      </c>
      <c r="M12" s="7"/>
      <c r="N12" s="38" t="s">
        <v>11</v>
      </c>
      <c r="O12" s="7"/>
      <c r="P12" s="38" t="s">
        <v>11</v>
      </c>
      <c r="Q12" s="7"/>
      <c r="R12" s="38" t="s">
        <v>11</v>
      </c>
    </row>
    <row r="13" spans="1:18" ht="15" customHeight="1" thickBot="1" x14ac:dyDescent="0.4">
      <c r="A13" s="23" t="s">
        <v>136</v>
      </c>
      <c r="B13" s="21">
        <v>20</v>
      </c>
      <c r="C13" s="7"/>
      <c r="D13" s="8" t="s">
        <v>11</v>
      </c>
      <c r="E13" s="7"/>
      <c r="F13" s="8" t="s">
        <v>11</v>
      </c>
      <c r="G13" s="7"/>
      <c r="H13" s="8" t="s">
        <v>11</v>
      </c>
      <c r="I13" s="7"/>
      <c r="J13" s="27" t="s">
        <v>11</v>
      </c>
      <c r="K13" s="7"/>
      <c r="L13" s="8" t="s">
        <v>11</v>
      </c>
      <c r="M13" s="7"/>
      <c r="N13" s="27" t="s">
        <v>11</v>
      </c>
      <c r="O13" s="7"/>
      <c r="P13" s="8" t="s">
        <v>11</v>
      </c>
      <c r="Q13" s="7"/>
      <c r="R13" s="27" t="s">
        <v>11</v>
      </c>
    </row>
    <row r="14" spans="1:18" ht="15.75" customHeight="1" thickBot="1" x14ac:dyDescent="0.4">
      <c r="A14" s="20" t="s">
        <v>138</v>
      </c>
      <c r="B14" s="7"/>
      <c r="C14" s="7"/>
      <c r="D14" s="12">
        <v>234</v>
      </c>
      <c r="E14" s="7"/>
      <c r="F14" s="12">
        <v>29</v>
      </c>
      <c r="G14" s="7"/>
      <c r="H14" s="29">
        <f>H7+H11</f>
        <v>222</v>
      </c>
      <c r="I14" s="7"/>
      <c r="J14" s="29">
        <f>J7+J11</f>
        <v>19524</v>
      </c>
      <c r="K14" s="7"/>
      <c r="L14" s="12">
        <v>145</v>
      </c>
      <c r="M14" s="7"/>
      <c r="N14" s="29">
        <f>N7+N11</f>
        <v>20154</v>
      </c>
      <c r="O14" s="7"/>
      <c r="P14" s="12" t="s">
        <v>11</v>
      </c>
      <c r="Q14" s="7"/>
      <c r="R14" s="29">
        <f>R7+R11</f>
        <v>20154</v>
      </c>
    </row>
    <row r="15" spans="1:18" ht="15" customHeight="1" thickTop="1" x14ac:dyDescent="0.35">
      <c r="A15" s="2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15" customHeight="1" x14ac:dyDescent="0.35">
      <c r="A16" s="23" t="s">
        <v>132</v>
      </c>
      <c r="B16" s="7"/>
      <c r="C16" s="7"/>
      <c r="D16" s="7" t="s">
        <v>11</v>
      </c>
      <c r="E16" s="7"/>
      <c r="F16" s="7" t="s">
        <v>11</v>
      </c>
      <c r="G16" s="7"/>
      <c r="H16" s="7" t="s">
        <v>11</v>
      </c>
      <c r="I16" s="7"/>
      <c r="J16" s="25">
        <v>-5750</v>
      </c>
      <c r="K16" s="7"/>
      <c r="L16" s="7" t="s">
        <v>11</v>
      </c>
      <c r="M16" s="7"/>
      <c r="N16" s="25">
        <f>J16</f>
        <v>-5750</v>
      </c>
      <c r="O16" s="7"/>
      <c r="P16" s="7" t="s">
        <v>11</v>
      </c>
      <c r="Q16" s="7"/>
      <c r="R16" s="25">
        <f>N16</f>
        <v>-5750</v>
      </c>
    </row>
    <row r="17" spans="1:18" ht="15" customHeight="1" thickBot="1" x14ac:dyDescent="0.4">
      <c r="A17" s="23" t="s">
        <v>133</v>
      </c>
      <c r="B17" s="7"/>
      <c r="C17" s="7"/>
      <c r="D17" s="8" t="s">
        <v>11</v>
      </c>
      <c r="E17" s="7"/>
      <c r="F17" s="8" t="s">
        <v>11</v>
      </c>
      <c r="G17" s="7"/>
      <c r="H17" s="27">
        <v>-643</v>
      </c>
      <c r="I17" s="7"/>
      <c r="J17" s="8" t="s">
        <v>11</v>
      </c>
      <c r="K17" s="7"/>
      <c r="L17" s="8" t="s">
        <v>11</v>
      </c>
      <c r="M17" s="7"/>
      <c r="N17" s="27">
        <f>H17</f>
        <v>-643</v>
      </c>
      <c r="O17" s="7"/>
      <c r="P17" s="8" t="s">
        <v>11</v>
      </c>
      <c r="Q17" s="7"/>
      <c r="R17" s="27">
        <f>N17</f>
        <v>-643</v>
      </c>
    </row>
    <row r="18" spans="1:18" ht="15" customHeight="1" x14ac:dyDescent="0.35">
      <c r="A18" s="23" t="s">
        <v>123</v>
      </c>
      <c r="B18" s="7"/>
      <c r="C18" s="7"/>
      <c r="D18" s="7" t="s">
        <v>11</v>
      </c>
      <c r="E18" s="7"/>
      <c r="F18" s="7" t="s">
        <v>11</v>
      </c>
      <c r="G18" s="7"/>
      <c r="H18" s="25">
        <f>H17</f>
        <v>-643</v>
      </c>
      <c r="I18" s="7"/>
      <c r="J18" s="25">
        <f>J16</f>
        <v>-5750</v>
      </c>
      <c r="K18" s="7"/>
      <c r="L18" s="7" t="s">
        <v>11</v>
      </c>
      <c r="M18" s="7"/>
      <c r="N18" s="25">
        <f>N16+N17</f>
        <v>-6393</v>
      </c>
      <c r="O18" s="7"/>
      <c r="P18" s="7" t="s">
        <v>11</v>
      </c>
      <c r="Q18" s="7"/>
      <c r="R18" s="25">
        <f>R16+R17</f>
        <v>-6393</v>
      </c>
    </row>
    <row r="19" spans="1:18" ht="15" customHeight="1" x14ac:dyDescent="0.35">
      <c r="A19" s="23" t="s">
        <v>135</v>
      </c>
      <c r="B19" s="7"/>
      <c r="C19" s="7"/>
      <c r="D19" s="7" t="s">
        <v>11</v>
      </c>
      <c r="E19" s="7"/>
      <c r="F19" s="7" t="s">
        <v>11</v>
      </c>
      <c r="G19" s="7"/>
      <c r="H19" s="7" t="s">
        <v>11</v>
      </c>
      <c r="I19" s="7"/>
      <c r="J19" s="7" t="s">
        <v>11</v>
      </c>
      <c r="K19" s="7"/>
      <c r="L19" s="7" t="s">
        <v>11</v>
      </c>
      <c r="M19" s="7"/>
      <c r="N19" s="7" t="s">
        <v>11</v>
      </c>
      <c r="O19" s="7"/>
      <c r="P19" s="7" t="s">
        <v>11</v>
      </c>
      <c r="Q19" s="7"/>
      <c r="R19" s="7" t="s">
        <v>11</v>
      </c>
    </row>
    <row r="20" spans="1:18" ht="15" customHeight="1" thickBot="1" x14ac:dyDescent="0.4">
      <c r="A20" s="23" t="s">
        <v>136</v>
      </c>
      <c r="B20" s="21">
        <v>20</v>
      </c>
      <c r="C20" s="7"/>
      <c r="D20" s="7" t="s">
        <v>11</v>
      </c>
      <c r="E20" s="7"/>
      <c r="F20" s="7" t="s">
        <v>11</v>
      </c>
      <c r="G20" s="7"/>
      <c r="H20" s="7" t="s">
        <v>11</v>
      </c>
      <c r="I20" s="7"/>
      <c r="J20" s="7" t="s">
        <v>11</v>
      </c>
      <c r="K20" s="7"/>
      <c r="L20" s="7" t="s">
        <v>11</v>
      </c>
      <c r="M20" s="7"/>
      <c r="N20" s="7" t="s">
        <v>11</v>
      </c>
      <c r="O20" s="7"/>
      <c r="P20" s="7" t="s">
        <v>11</v>
      </c>
      <c r="Q20" s="7"/>
      <c r="R20" s="7" t="s">
        <v>11</v>
      </c>
    </row>
    <row r="21" spans="1:18" ht="15.75" customHeight="1" thickBot="1" x14ac:dyDescent="0.4">
      <c r="A21" s="20" t="s">
        <v>391</v>
      </c>
      <c r="B21" s="13"/>
      <c r="C21" s="13"/>
      <c r="D21" s="39">
        <v>234</v>
      </c>
      <c r="E21" s="13"/>
      <c r="F21" s="39">
        <v>29</v>
      </c>
      <c r="G21" s="13"/>
      <c r="H21" s="98">
        <f>H14+H18</f>
        <v>-421</v>
      </c>
      <c r="I21" s="13"/>
      <c r="J21" s="98">
        <f>J14+J18</f>
        <v>13774</v>
      </c>
      <c r="K21" s="13"/>
      <c r="L21" s="39">
        <v>145</v>
      </c>
      <c r="M21" s="13"/>
      <c r="N21" s="98">
        <f>N14+N18</f>
        <v>13761</v>
      </c>
      <c r="O21" s="13"/>
      <c r="P21" s="39" t="s">
        <v>11</v>
      </c>
      <c r="Q21" s="13"/>
      <c r="R21" s="98">
        <f>R14+R18</f>
        <v>13761</v>
      </c>
    </row>
    <row r="22" spans="1:18" ht="15" customHeight="1" thickTop="1" x14ac:dyDescent="0.35"/>
    <row r="23" spans="1:18" ht="15" customHeight="1" x14ac:dyDescent="0.35"/>
    <row r="24" spans="1:18" ht="15" customHeight="1" x14ac:dyDescent="0.35"/>
    <row r="25" spans="1:18" ht="15" customHeight="1" x14ac:dyDescent="0.35">
      <c r="A25" s="19" t="s">
        <v>139</v>
      </c>
    </row>
    <row r="26" spans="1:18" ht="15" customHeight="1" x14ac:dyDescent="0.35"/>
    <row r="27" spans="1:18" ht="15" customHeight="1" x14ac:dyDescent="0.35">
      <c r="A27" s="10"/>
    </row>
    <row r="28" spans="1:18" ht="36.75" customHeight="1" thickBot="1" x14ac:dyDescent="0.4">
      <c r="A28" s="21" t="s">
        <v>51</v>
      </c>
      <c r="B28" s="21" t="s">
        <v>52</v>
      </c>
      <c r="C28" s="46"/>
      <c r="D28" s="3" t="s">
        <v>79</v>
      </c>
      <c r="E28" s="21"/>
      <c r="F28" s="3" t="s">
        <v>81</v>
      </c>
      <c r="G28" s="21"/>
      <c r="H28" s="3" t="s">
        <v>80</v>
      </c>
      <c r="I28" s="21"/>
      <c r="J28" s="3" t="s">
        <v>131</v>
      </c>
      <c r="K28" s="21"/>
      <c r="L28" s="24" t="s">
        <v>27</v>
      </c>
    </row>
    <row r="29" spans="1:18" ht="15" customHeight="1" thickBot="1" x14ac:dyDescent="0.4">
      <c r="A29" s="20"/>
      <c r="B29" s="7"/>
      <c r="D29" s="8"/>
      <c r="E29" s="7"/>
      <c r="F29" s="8"/>
      <c r="G29" s="7"/>
      <c r="H29" s="8"/>
      <c r="I29" s="7"/>
      <c r="J29" s="8"/>
      <c r="K29" s="7"/>
      <c r="L29" s="8"/>
    </row>
    <row r="30" spans="1:18" ht="15.75" customHeight="1" thickBot="1" x14ac:dyDescent="0.4">
      <c r="A30" s="20" t="s">
        <v>137</v>
      </c>
      <c r="B30" s="13"/>
      <c r="D30" s="12">
        <v>234</v>
      </c>
      <c r="E30" s="13"/>
      <c r="F30" s="12">
        <v>29</v>
      </c>
      <c r="G30" s="13"/>
      <c r="H30" s="12">
        <v>-1351</v>
      </c>
      <c r="I30" s="13"/>
      <c r="J30" s="29">
        <v>9611</v>
      </c>
      <c r="K30" s="13"/>
      <c r="L30" s="29">
        <v>8523</v>
      </c>
    </row>
    <row r="31" spans="1:18" ht="15" customHeight="1" thickTop="1" x14ac:dyDescent="0.35">
      <c r="A31" s="23"/>
      <c r="B31" s="7"/>
      <c r="D31" s="7"/>
      <c r="E31" s="7"/>
      <c r="F31" s="7"/>
      <c r="G31" s="7"/>
      <c r="H31" s="7"/>
      <c r="I31" s="7"/>
      <c r="J31" s="7"/>
      <c r="K31" s="7"/>
      <c r="L31" s="7"/>
    </row>
    <row r="32" spans="1:18" ht="15" customHeight="1" x14ac:dyDescent="0.35">
      <c r="A32" s="23" t="s">
        <v>132</v>
      </c>
      <c r="B32" s="7"/>
      <c r="D32" s="7" t="s">
        <v>11</v>
      </c>
      <c r="E32" s="7"/>
      <c r="F32" s="7" t="s">
        <v>11</v>
      </c>
      <c r="G32" s="7"/>
      <c r="H32" s="7" t="s">
        <v>11</v>
      </c>
      <c r="I32" s="7"/>
      <c r="J32" s="25">
        <v>5846</v>
      </c>
      <c r="K32" s="7"/>
      <c r="L32" s="25">
        <f>J32</f>
        <v>5846</v>
      </c>
    </row>
    <row r="33" spans="1:12" ht="15" customHeight="1" thickBot="1" x14ac:dyDescent="0.4">
      <c r="A33" s="23" t="s">
        <v>133</v>
      </c>
      <c r="B33" s="7"/>
      <c r="D33" s="8" t="s">
        <v>11</v>
      </c>
      <c r="E33" s="7"/>
      <c r="F33" s="8" t="s">
        <v>11</v>
      </c>
      <c r="G33" s="7"/>
      <c r="H33" s="27">
        <v>1573</v>
      </c>
      <c r="I33" s="7"/>
      <c r="J33" s="8" t="s">
        <v>11</v>
      </c>
      <c r="K33" s="7"/>
      <c r="L33" s="27">
        <f>H33</f>
        <v>1573</v>
      </c>
    </row>
    <row r="34" spans="1:12" ht="15" customHeight="1" thickBot="1" x14ac:dyDescent="0.4">
      <c r="A34" s="23" t="s">
        <v>123</v>
      </c>
      <c r="B34" s="7"/>
      <c r="D34" s="7" t="s">
        <v>11</v>
      </c>
      <c r="E34" s="7"/>
      <c r="F34" s="7" t="s">
        <v>11</v>
      </c>
      <c r="G34" s="7"/>
      <c r="H34" s="25">
        <f>H33</f>
        <v>1573</v>
      </c>
      <c r="I34" s="7"/>
      <c r="J34" s="25">
        <f>J32</f>
        <v>5846</v>
      </c>
      <c r="K34" s="7"/>
      <c r="L34" s="25">
        <f>L32+L33</f>
        <v>7419</v>
      </c>
    </row>
    <row r="35" spans="1:12" ht="15" customHeight="1" x14ac:dyDescent="0.35">
      <c r="A35" s="23" t="s">
        <v>135</v>
      </c>
      <c r="B35" s="7"/>
      <c r="D35" s="38" t="s">
        <v>11</v>
      </c>
      <c r="E35" s="7"/>
      <c r="F35" s="38" t="s">
        <v>11</v>
      </c>
      <c r="G35" s="7"/>
      <c r="H35" s="38" t="s">
        <v>11</v>
      </c>
      <c r="I35" s="7"/>
      <c r="J35" s="38" t="s">
        <v>11</v>
      </c>
      <c r="K35" s="7"/>
      <c r="L35" s="38" t="s">
        <v>11</v>
      </c>
    </row>
    <row r="36" spans="1:12" ht="15" customHeight="1" thickBot="1" x14ac:dyDescent="0.4">
      <c r="A36" s="23" t="s">
        <v>136</v>
      </c>
      <c r="B36" s="21">
        <v>20</v>
      </c>
      <c r="D36" s="8" t="s">
        <v>11</v>
      </c>
      <c r="E36" s="7"/>
      <c r="F36" s="8" t="s">
        <v>11</v>
      </c>
      <c r="G36" s="7"/>
      <c r="H36" s="8" t="s">
        <v>11</v>
      </c>
      <c r="I36" s="7"/>
      <c r="J36" s="27" t="s">
        <v>11</v>
      </c>
      <c r="K36" s="7"/>
      <c r="L36" s="27" t="s">
        <v>11</v>
      </c>
    </row>
    <row r="37" spans="1:12" ht="15.75" customHeight="1" thickBot="1" x14ac:dyDescent="0.4">
      <c r="A37" s="20" t="s">
        <v>138</v>
      </c>
      <c r="B37" s="7"/>
      <c r="D37" s="12">
        <v>234</v>
      </c>
      <c r="E37" s="7"/>
      <c r="F37" s="12">
        <v>29</v>
      </c>
      <c r="G37" s="7"/>
      <c r="H37" s="29">
        <f>H30+H34</f>
        <v>222</v>
      </c>
      <c r="I37" s="7"/>
      <c r="J37" s="29">
        <f>J30+J34</f>
        <v>15457</v>
      </c>
      <c r="K37" s="7"/>
      <c r="L37" s="29">
        <f>L30+L34</f>
        <v>15942</v>
      </c>
    </row>
    <row r="38" spans="1:12" ht="15" customHeight="1" thickTop="1" x14ac:dyDescent="0.35">
      <c r="A38" s="23"/>
      <c r="B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15" customHeight="1" x14ac:dyDescent="0.35">
      <c r="A39" s="23" t="s">
        <v>132</v>
      </c>
      <c r="B39" s="7"/>
      <c r="D39" s="7" t="s">
        <v>11</v>
      </c>
      <c r="E39" s="7"/>
      <c r="F39" s="7" t="s">
        <v>11</v>
      </c>
      <c r="G39" s="7"/>
      <c r="H39" s="7" t="s">
        <v>11</v>
      </c>
      <c r="I39" s="7"/>
      <c r="J39" s="25">
        <v>-5085</v>
      </c>
      <c r="K39" s="7"/>
      <c r="L39" s="25">
        <f>J39</f>
        <v>-5085</v>
      </c>
    </row>
    <row r="40" spans="1:12" ht="15" customHeight="1" thickBot="1" x14ac:dyDescent="0.4">
      <c r="A40" s="23" t="s">
        <v>133</v>
      </c>
      <c r="B40" s="7"/>
      <c r="D40" s="8" t="s">
        <v>11</v>
      </c>
      <c r="E40" s="7"/>
      <c r="F40" s="8" t="s">
        <v>11</v>
      </c>
      <c r="G40" s="7"/>
      <c r="H40" s="27">
        <v>-643</v>
      </c>
      <c r="I40" s="7"/>
      <c r="J40" s="8" t="s">
        <v>11</v>
      </c>
      <c r="K40" s="7"/>
      <c r="L40" s="27">
        <f>H40</f>
        <v>-643</v>
      </c>
    </row>
    <row r="41" spans="1:12" ht="15" customHeight="1" x14ac:dyDescent="0.35">
      <c r="A41" s="23" t="s">
        <v>123</v>
      </c>
      <c r="B41" s="7"/>
      <c r="D41" s="7" t="s">
        <v>11</v>
      </c>
      <c r="E41" s="7"/>
      <c r="F41" s="7" t="s">
        <v>11</v>
      </c>
      <c r="G41" s="7"/>
      <c r="H41" s="25">
        <f>H40</f>
        <v>-643</v>
      </c>
      <c r="I41" s="7"/>
      <c r="J41" s="25">
        <f>J39</f>
        <v>-5085</v>
      </c>
      <c r="K41" s="7"/>
      <c r="L41" s="25">
        <f>L39+L40</f>
        <v>-5728</v>
      </c>
    </row>
    <row r="42" spans="1:12" ht="15" customHeight="1" x14ac:dyDescent="0.35">
      <c r="A42" s="23" t="s">
        <v>135</v>
      </c>
      <c r="B42" s="7"/>
      <c r="D42" s="7" t="s">
        <v>11</v>
      </c>
      <c r="E42" s="7"/>
      <c r="F42" s="7" t="s">
        <v>11</v>
      </c>
      <c r="G42" s="7"/>
      <c r="H42" s="7" t="s">
        <v>11</v>
      </c>
      <c r="I42" s="7"/>
      <c r="J42" s="7" t="s">
        <v>11</v>
      </c>
      <c r="K42" s="7"/>
      <c r="L42" s="7" t="s">
        <v>11</v>
      </c>
    </row>
    <row r="43" spans="1:12" ht="15" customHeight="1" thickBot="1" x14ac:dyDescent="0.4">
      <c r="A43" s="23" t="s">
        <v>136</v>
      </c>
      <c r="B43" s="21">
        <v>20</v>
      </c>
      <c r="D43" s="7" t="s">
        <v>11</v>
      </c>
      <c r="E43" s="7"/>
      <c r="F43" s="7" t="s">
        <v>11</v>
      </c>
      <c r="G43" s="7"/>
      <c r="H43" s="7" t="s">
        <v>11</v>
      </c>
      <c r="I43" s="7"/>
      <c r="J43" s="7" t="s">
        <v>11</v>
      </c>
      <c r="K43" s="7"/>
      <c r="L43" s="7" t="s">
        <v>11</v>
      </c>
    </row>
    <row r="44" spans="1:12" ht="15.75" customHeight="1" thickBot="1" x14ac:dyDescent="0.4">
      <c r="A44" s="20" t="s">
        <v>391</v>
      </c>
      <c r="B44" s="13"/>
      <c r="D44" s="39">
        <v>234</v>
      </c>
      <c r="E44" s="13"/>
      <c r="F44" s="39">
        <v>29</v>
      </c>
      <c r="G44" s="13"/>
      <c r="H44" s="98">
        <f>H37+H41</f>
        <v>-421</v>
      </c>
      <c r="I44" s="13"/>
      <c r="J44" s="98">
        <f>J37+J41</f>
        <v>10372</v>
      </c>
      <c r="K44" s="13"/>
      <c r="L44" s="98">
        <f>L37+L41</f>
        <v>10214</v>
      </c>
    </row>
    <row r="45" spans="1:12" ht="15" thickTop="1" x14ac:dyDescent="0.35"/>
  </sheetData>
  <mergeCells count="1">
    <mergeCell ref="D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99C2B-A3E7-4A21-B6E5-6C81C51A1883}">
  <dimension ref="A1:G46"/>
  <sheetViews>
    <sheetView topLeftCell="A34" workbookViewId="0">
      <selection activeCell="G46" sqref="G46"/>
    </sheetView>
  </sheetViews>
  <sheetFormatPr defaultRowHeight="14.5" x14ac:dyDescent="0.35"/>
  <cols>
    <col min="1" max="1" width="34.6328125" customWidth="1"/>
    <col min="3" max="4" width="11" customWidth="1"/>
    <col min="6" max="7" width="11" customWidth="1"/>
  </cols>
  <sheetData>
    <row r="1" spans="1:7" ht="15.5" x14ac:dyDescent="0.35">
      <c r="A1" s="19" t="s">
        <v>140</v>
      </c>
    </row>
    <row r="2" spans="1:7" ht="15" customHeight="1" x14ac:dyDescent="0.35"/>
    <row r="3" spans="1:7" ht="15" customHeight="1" x14ac:dyDescent="0.35"/>
    <row r="4" spans="1:7" ht="15" customHeight="1" thickBot="1" x14ac:dyDescent="0.4">
      <c r="A4" s="20"/>
      <c r="B4" s="21"/>
      <c r="C4" s="167" t="s">
        <v>50</v>
      </c>
      <c r="D4" s="167"/>
      <c r="E4" s="21"/>
      <c r="F4" s="167" t="s">
        <v>51</v>
      </c>
      <c r="G4" s="167"/>
    </row>
    <row r="5" spans="1:7" ht="36.75" customHeight="1" thickBot="1" x14ac:dyDescent="0.4">
      <c r="A5" s="20"/>
      <c r="B5" s="21" t="s">
        <v>52</v>
      </c>
      <c r="C5" s="24" t="s">
        <v>390</v>
      </c>
      <c r="D5" s="24" t="s">
        <v>53</v>
      </c>
      <c r="E5" s="21"/>
      <c r="F5" s="24" t="s">
        <v>390</v>
      </c>
      <c r="G5" s="24" t="s">
        <v>53</v>
      </c>
    </row>
    <row r="6" spans="1:7" ht="15" customHeight="1" x14ac:dyDescent="0.35">
      <c r="A6" s="23"/>
      <c r="B6" s="21"/>
      <c r="C6" s="7"/>
      <c r="D6" s="7"/>
      <c r="E6" s="7"/>
      <c r="F6" s="7"/>
      <c r="G6" s="7"/>
    </row>
    <row r="7" spans="1:7" ht="15" customHeight="1" x14ac:dyDescent="0.35">
      <c r="A7" s="20" t="s">
        <v>141</v>
      </c>
      <c r="B7" s="21"/>
      <c r="C7" s="7"/>
      <c r="D7" s="7"/>
      <c r="E7" s="7"/>
      <c r="F7" s="7"/>
      <c r="G7" s="7"/>
    </row>
    <row r="8" spans="1:7" ht="15" customHeight="1" x14ac:dyDescent="0.35">
      <c r="A8" s="23" t="s">
        <v>116</v>
      </c>
      <c r="B8" s="21"/>
      <c r="C8" s="99">
        <v>-5750</v>
      </c>
      <c r="D8" s="99">
        <v>4214</v>
      </c>
      <c r="E8" s="7"/>
      <c r="F8" s="99">
        <v>-5085</v>
      </c>
      <c r="G8" s="99">
        <v>5846</v>
      </c>
    </row>
    <row r="9" spans="1:7" ht="15" customHeight="1" x14ac:dyDescent="0.35">
      <c r="A9" s="20" t="s">
        <v>142</v>
      </c>
      <c r="B9" s="21"/>
      <c r="C9" s="7"/>
      <c r="D9" s="35"/>
      <c r="E9" s="7"/>
      <c r="F9" s="7"/>
      <c r="G9" s="35"/>
    </row>
    <row r="10" spans="1:7" ht="15" customHeight="1" x14ac:dyDescent="0.35">
      <c r="A10" s="23" t="s">
        <v>143</v>
      </c>
      <c r="B10" s="21"/>
      <c r="C10" s="47">
        <v>441</v>
      </c>
      <c r="D10" s="47">
        <v>522</v>
      </c>
      <c r="E10" s="7"/>
      <c r="F10" s="47">
        <v>289</v>
      </c>
      <c r="G10" s="47">
        <v>343</v>
      </c>
    </row>
    <row r="11" spans="1:7" ht="15" customHeight="1" x14ac:dyDescent="0.35">
      <c r="A11" s="23" t="s">
        <v>144</v>
      </c>
      <c r="B11" s="21">
        <v>17</v>
      </c>
      <c r="C11" s="99">
        <v>-924</v>
      </c>
      <c r="D11" s="99">
        <v>-2805</v>
      </c>
      <c r="E11" s="7"/>
      <c r="F11" s="99">
        <v>-942</v>
      </c>
      <c r="G11" s="99">
        <v>-2772</v>
      </c>
    </row>
    <row r="12" spans="1:7" ht="15" customHeight="1" x14ac:dyDescent="0.35">
      <c r="A12" s="23" t="s">
        <v>145</v>
      </c>
      <c r="B12" s="21">
        <v>17</v>
      </c>
      <c r="C12" s="99">
        <v>11</v>
      </c>
      <c r="D12" s="99">
        <v>1959</v>
      </c>
      <c r="E12" s="7"/>
      <c r="F12" s="99" t="s">
        <v>11</v>
      </c>
      <c r="G12" s="99">
        <v>1284</v>
      </c>
    </row>
    <row r="13" spans="1:7" ht="24" customHeight="1" thickBot="1" x14ac:dyDescent="0.4">
      <c r="A13" s="23" t="s">
        <v>146</v>
      </c>
      <c r="B13" s="21"/>
      <c r="C13" s="100">
        <v>206</v>
      </c>
      <c r="D13" s="100">
        <v>2087</v>
      </c>
      <c r="E13" s="8"/>
      <c r="F13" s="48">
        <v>724</v>
      </c>
      <c r="G13" s="48">
        <v>-501</v>
      </c>
    </row>
    <row r="14" spans="1:7" ht="15" customHeight="1" x14ac:dyDescent="0.35">
      <c r="A14" s="23"/>
      <c r="B14" s="21"/>
      <c r="C14" s="99">
        <f>SUM(C8:C13)</f>
        <v>-6016</v>
      </c>
      <c r="D14" s="99">
        <f>SUM(D8:D13)</f>
        <v>5977</v>
      </c>
      <c r="E14" s="7"/>
      <c r="F14" s="99">
        <f t="shared" ref="F14:G14" si="0">SUM(F8:F13)</f>
        <v>-5014</v>
      </c>
      <c r="G14" s="99">
        <f t="shared" si="0"/>
        <v>4200</v>
      </c>
    </row>
    <row r="15" spans="1:7" ht="15" customHeight="1" x14ac:dyDescent="0.35">
      <c r="A15" s="20" t="s">
        <v>147</v>
      </c>
      <c r="B15" s="21"/>
      <c r="C15" s="7"/>
      <c r="D15" s="7"/>
      <c r="E15" s="7"/>
      <c r="F15" s="7"/>
      <c r="G15" s="7"/>
    </row>
    <row r="16" spans="1:7" ht="15" customHeight="1" x14ac:dyDescent="0.35">
      <c r="A16" s="23" t="s">
        <v>148</v>
      </c>
      <c r="B16" s="21"/>
      <c r="C16" s="47">
        <v>2</v>
      </c>
      <c r="D16" s="47">
        <v>-1</v>
      </c>
      <c r="E16" s="13"/>
      <c r="F16" s="47" t="s">
        <v>11</v>
      </c>
      <c r="G16" s="47" t="s">
        <v>11</v>
      </c>
    </row>
    <row r="17" spans="1:7" ht="15" customHeight="1" x14ac:dyDescent="0.35">
      <c r="A17" s="23" t="s">
        <v>149</v>
      </c>
      <c r="B17" s="21"/>
      <c r="C17" s="47">
        <v>508</v>
      </c>
      <c r="D17" s="47">
        <v>45</v>
      </c>
      <c r="E17" s="7"/>
      <c r="F17" s="99">
        <v>-413</v>
      </c>
      <c r="G17" s="99">
        <v>1026</v>
      </c>
    </row>
    <row r="18" spans="1:7" ht="24" customHeight="1" x14ac:dyDescent="0.35">
      <c r="A18" s="23" t="s">
        <v>150</v>
      </c>
      <c r="B18" s="21"/>
      <c r="C18" s="99">
        <v>951</v>
      </c>
      <c r="D18" s="99">
        <v>1093</v>
      </c>
      <c r="E18" s="7"/>
      <c r="F18" s="47">
        <v>766</v>
      </c>
      <c r="G18" s="47">
        <v>449</v>
      </c>
    </row>
    <row r="19" spans="1:7" ht="24" customHeight="1" x14ac:dyDescent="0.35">
      <c r="A19" s="23" t="s">
        <v>151</v>
      </c>
      <c r="B19" s="21"/>
      <c r="C19" s="99">
        <v>1333</v>
      </c>
      <c r="D19" s="47">
        <v>-267</v>
      </c>
      <c r="E19" s="7"/>
      <c r="F19" s="99">
        <v>-1769</v>
      </c>
      <c r="G19" s="47">
        <v>308</v>
      </c>
    </row>
    <row r="20" spans="1:7" ht="15" customHeight="1" x14ac:dyDescent="0.35">
      <c r="A20" s="23" t="s">
        <v>152</v>
      </c>
      <c r="B20" s="21"/>
      <c r="C20" s="99">
        <v>-2212</v>
      </c>
      <c r="D20" s="47">
        <v>-438</v>
      </c>
      <c r="E20" s="7"/>
      <c r="F20" s="99">
        <v>-2957</v>
      </c>
      <c r="G20" s="99">
        <v>2989</v>
      </c>
    </row>
    <row r="21" spans="1:7" ht="15" customHeight="1" x14ac:dyDescent="0.35">
      <c r="A21" s="23" t="s">
        <v>153</v>
      </c>
      <c r="B21" s="21"/>
      <c r="C21" s="99">
        <v>-4121</v>
      </c>
      <c r="D21" s="47">
        <v>738</v>
      </c>
      <c r="E21" s="7"/>
      <c r="F21" s="47">
        <v>2</v>
      </c>
      <c r="G21" s="47">
        <v>544</v>
      </c>
    </row>
    <row r="22" spans="1:7" ht="24" customHeight="1" thickBot="1" x14ac:dyDescent="0.4">
      <c r="A22" s="23" t="s">
        <v>154</v>
      </c>
      <c r="B22" s="21"/>
      <c r="C22" s="99">
        <v>-1485</v>
      </c>
      <c r="D22" s="99">
        <v>-1558</v>
      </c>
      <c r="E22" s="7"/>
      <c r="F22" s="100">
        <v>-1142</v>
      </c>
      <c r="G22" s="100">
        <v>-1262</v>
      </c>
    </row>
    <row r="23" spans="1:7" ht="15" customHeight="1" x14ac:dyDescent="0.35">
      <c r="A23" s="20" t="s">
        <v>155</v>
      </c>
      <c r="B23" s="21"/>
      <c r="C23" s="101">
        <f>C14+C16+C17+C18+C19+C20+C21+C22</f>
        <v>-11040</v>
      </c>
      <c r="D23" s="101">
        <f>D14+D16+D17+D18+D19+D20+D21+D22</f>
        <v>5589</v>
      </c>
      <c r="E23" s="13"/>
      <c r="F23" s="103">
        <f>SUM(F14:F22)+1</f>
        <v>-10526</v>
      </c>
      <c r="G23" s="103">
        <f>SUM(G14:G22)+0</f>
        <v>8254</v>
      </c>
    </row>
    <row r="24" spans="1:7" ht="15" customHeight="1" x14ac:dyDescent="0.35">
      <c r="A24" s="23"/>
      <c r="B24" s="21"/>
      <c r="C24" s="7"/>
      <c r="D24" s="7"/>
      <c r="E24" s="7"/>
      <c r="F24" s="7"/>
      <c r="G24" s="7"/>
    </row>
    <row r="25" spans="1:7" ht="15" customHeight="1" x14ac:dyDescent="0.35">
      <c r="A25" s="9" t="s">
        <v>156</v>
      </c>
      <c r="B25" s="21"/>
      <c r="C25" s="47">
        <v>-847</v>
      </c>
      <c r="D25" s="47">
        <v>-487</v>
      </c>
      <c r="E25" s="7"/>
      <c r="F25" s="99">
        <v>-1008</v>
      </c>
      <c r="G25" s="47">
        <v>-749</v>
      </c>
    </row>
    <row r="26" spans="1:7" ht="15" customHeight="1" thickBot="1" x14ac:dyDescent="0.4">
      <c r="A26" s="23" t="s">
        <v>157</v>
      </c>
      <c r="B26" s="21"/>
      <c r="C26" s="47">
        <v>-232</v>
      </c>
      <c r="D26" s="47">
        <v>-679</v>
      </c>
      <c r="E26" s="7"/>
      <c r="F26" s="47">
        <v>-132</v>
      </c>
      <c r="G26" s="47">
        <v>-216</v>
      </c>
    </row>
    <row r="27" spans="1:7" ht="15" customHeight="1" thickBot="1" x14ac:dyDescent="0.4">
      <c r="A27" s="20" t="s">
        <v>158</v>
      </c>
      <c r="B27" s="21"/>
      <c r="C27" s="102">
        <f>C23+C25+C26</f>
        <v>-12119</v>
      </c>
      <c r="D27" s="102">
        <f>D23+D25+D26</f>
        <v>4423</v>
      </c>
      <c r="E27" s="13"/>
      <c r="F27" s="102">
        <f>F23+F25+F26-1</f>
        <v>-11667</v>
      </c>
      <c r="G27" s="102">
        <f>G23+G25+G26</f>
        <v>7289</v>
      </c>
    </row>
    <row r="28" spans="1:7" ht="15" customHeight="1" thickTop="1" x14ac:dyDescent="0.35">
      <c r="A28" s="18"/>
      <c r="B28" s="21"/>
      <c r="C28" s="7"/>
      <c r="D28" s="7"/>
      <c r="E28" s="7"/>
      <c r="F28" s="7"/>
      <c r="G28" s="7"/>
    </row>
    <row r="29" spans="1:7" ht="15" customHeight="1" x14ac:dyDescent="0.35">
      <c r="A29" s="20" t="s">
        <v>159</v>
      </c>
      <c r="B29" s="21"/>
      <c r="C29" s="7"/>
      <c r="D29" s="7"/>
      <c r="E29" s="7"/>
      <c r="F29" s="7"/>
      <c r="G29" s="7"/>
    </row>
    <row r="30" spans="1:7" ht="24" customHeight="1" x14ac:dyDescent="0.35">
      <c r="A30" s="23" t="s">
        <v>160</v>
      </c>
      <c r="B30" s="21"/>
      <c r="C30" s="47">
        <v>-55</v>
      </c>
      <c r="D30" s="47">
        <v>-71</v>
      </c>
      <c r="E30" s="7"/>
      <c r="F30" s="47">
        <v>-53</v>
      </c>
      <c r="G30" s="47">
        <v>-45</v>
      </c>
    </row>
    <row r="31" spans="1:7" ht="15" customHeight="1" x14ac:dyDescent="0.35">
      <c r="A31" s="23" t="s">
        <v>161</v>
      </c>
      <c r="B31" s="21"/>
      <c r="C31" s="47" t="s">
        <v>11</v>
      </c>
      <c r="D31" s="47" t="s">
        <v>11</v>
      </c>
      <c r="E31" s="7"/>
      <c r="F31" s="99" t="s">
        <v>11</v>
      </c>
      <c r="G31" s="99">
        <v>2831</v>
      </c>
    </row>
    <row r="32" spans="1:7" ht="24" customHeight="1" thickBot="1" x14ac:dyDescent="0.4">
      <c r="A32" s="23" t="s">
        <v>162</v>
      </c>
      <c r="B32" s="21"/>
      <c r="C32" s="48">
        <v>31</v>
      </c>
      <c r="D32" s="48">
        <v>36</v>
      </c>
      <c r="E32" s="7"/>
      <c r="F32" s="48">
        <v>1</v>
      </c>
      <c r="G32" s="48">
        <v>36</v>
      </c>
    </row>
    <row r="33" spans="1:7" ht="15" customHeight="1" thickBot="1" x14ac:dyDescent="0.4">
      <c r="A33" s="20" t="s">
        <v>163</v>
      </c>
      <c r="B33" s="21"/>
      <c r="C33" s="49">
        <f>C30+C32</f>
        <v>-24</v>
      </c>
      <c r="D33" s="49">
        <f>D30+D32</f>
        <v>-35</v>
      </c>
      <c r="E33" s="7"/>
      <c r="F33" s="49">
        <f>F30+F32</f>
        <v>-52</v>
      </c>
      <c r="G33" s="105">
        <f>G30+G32+G31</f>
        <v>2822</v>
      </c>
    </row>
    <row r="34" spans="1:7" ht="15" customHeight="1" thickTop="1" x14ac:dyDescent="0.35"/>
    <row r="35" spans="1:7" ht="15" customHeight="1" x14ac:dyDescent="0.35">
      <c r="A35" s="20" t="s">
        <v>164</v>
      </c>
      <c r="B35" s="21"/>
      <c r="C35" s="7"/>
      <c r="D35" s="7"/>
      <c r="E35" s="7"/>
      <c r="F35" s="7"/>
      <c r="G35" s="7"/>
    </row>
    <row r="36" spans="1:7" ht="15" customHeight="1" x14ac:dyDescent="0.35">
      <c r="A36" s="23" t="s">
        <v>165</v>
      </c>
      <c r="B36" s="21">
        <v>11</v>
      </c>
      <c r="C36" s="99">
        <v>16116</v>
      </c>
      <c r="D36" s="47" t="s">
        <v>11</v>
      </c>
      <c r="E36" s="7"/>
      <c r="F36" s="99">
        <v>16391</v>
      </c>
      <c r="G36" s="47" t="s">
        <v>11</v>
      </c>
    </row>
    <row r="37" spans="1:7" ht="15" customHeight="1" x14ac:dyDescent="0.35">
      <c r="A37" s="23" t="s">
        <v>166</v>
      </c>
      <c r="B37" s="21">
        <v>11</v>
      </c>
      <c r="C37" s="99">
        <v>-5263</v>
      </c>
      <c r="D37" s="99">
        <v>-2000</v>
      </c>
      <c r="E37" s="7"/>
      <c r="F37" s="99">
        <v>-5763</v>
      </c>
      <c r="G37" s="99">
        <v>-9000</v>
      </c>
    </row>
    <row r="38" spans="1:7" ht="15" customHeight="1" x14ac:dyDescent="0.35">
      <c r="A38" s="23" t="s">
        <v>167</v>
      </c>
      <c r="B38" s="21"/>
      <c r="C38" s="47" t="s">
        <v>11</v>
      </c>
      <c r="D38" s="47" t="s">
        <v>11</v>
      </c>
      <c r="E38" s="13"/>
      <c r="F38" s="47" t="s">
        <v>11</v>
      </c>
      <c r="G38" s="47" t="s">
        <v>11</v>
      </c>
    </row>
    <row r="39" spans="1:7" ht="15" customHeight="1" thickBot="1" x14ac:dyDescent="0.4">
      <c r="A39" s="23" t="s">
        <v>168</v>
      </c>
      <c r="B39" s="21"/>
      <c r="C39" s="48">
        <v>-199</v>
      </c>
      <c r="D39" s="48">
        <v>-237</v>
      </c>
      <c r="E39" s="13"/>
      <c r="F39" s="48">
        <v>-97</v>
      </c>
      <c r="G39" s="48">
        <v>-104</v>
      </c>
    </row>
    <row r="40" spans="1:7" ht="15" customHeight="1" thickBot="1" x14ac:dyDescent="0.4">
      <c r="A40" s="20" t="s">
        <v>169</v>
      </c>
      <c r="B40" s="21"/>
      <c r="C40" s="105">
        <f>C37+C39+C36</f>
        <v>10654</v>
      </c>
      <c r="D40" s="105">
        <f>D37+D39</f>
        <v>-2237</v>
      </c>
      <c r="E40" s="13"/>
      <c r="F40" s="105">
        <f>F37+F39+F36</f>
        <v>10531</v>
      </c>
      <c r="G40" s="105">
        <f>G37+G39</f>
        <v>-9104</v>
      </c>
    </row>
    <row r="41" spans="1:7" ht="15" customHeight="1" thickTop="1" x14ac:dyDescent="0.35">
      <c r="A41" s="18"/>
      <c r="B41" s="21"/>
      <c r="C41" s="7"/>
      <c r="D41" s="7"/>
      <c r="E41" s="7"/>
      <c r="F41" s="7"/>
      <c r="G41" s="7"/>
    </row>
    <row r="42" spans="1:7" ht="15" customHeight="1" x14ac:dyDescent="0.35">
      <c r="A42" s="20" t="s">
        <v>170</v>
      </c>
      <c r="B42" s="21"/>
      <c r="C42" s="103">
        <v>-1489</v>
      </c>
      <c r="D42" s="103">
        <v>2151</v>
      </c>
      <c r="E42" s="7"/>
      <c r="F42" s="103">
        <v>-1188</v>
      </c>
      <c r="G42" s="103">
        <v>1007</v>
      </c>
    </row>
    <row r="43" spans="1:7" ht="15" customHeight="1" x14ac:dyDescent="0.35">
      <c r="A43" s="23"/>
      <c r="B43" s="21"/>
      <c r="C43" s="7"/>
      <c r="D43" s="7"/>
      <c r="E43" s="7"/>
      <c r="F43" s="7"/>
      <c r="G43" s="7"/>
    </row>
    <row r="44" spans="1:7" ht="24" customHeight="1" thickBot="1" x14ac:dyDescent="0.4">
      <c r="A44" s="20" t="s">
        <v>171</v>
      </c>
      <c r="B44" s="21"/>
      <c r="C44" s="104">
        <v>6854</v>
      </c>
      <c r="D44" s="104">
        <v>4703</v>
      </c>
      <c r="E44" s="7"/>
      <c r="F44" s="103">
        <v>3691</v>
      </c>
      <c r="G44" s="103">
        <v>2684</v>
      </c>
    </row>
    <row r="45" spans="1:7" ht="24" customHeight="1" thickBot="1" x14ac:dyDescent="0.4">
      <c r="A45" s="20" t="s">
        <v>172</v>
      </c>
      <c r="B45" s="21"/>
      <c r="C45" s="105">
        <v>5365</v>
      </c>
      <c r="D45" s="105">
        <v>6854</v>
      </c>
      <c r="E45" s="7"/>
      <c r="F45" s="102">
        <v>2503</v>
      </c>
      <c r="G45" s="102">
        <v>3691</v>
      </c>
    </row>
    <row r="46" spans="1:7" ht="15" customHeight="1" thickTop="1" x14ac:dyDescent="0.35"/>
  </sheetData>
  <mergeCells count="2">
    <mergeCell ref="C4:D4"/>
    <mergeCell ref="F4:G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C3F8-CA08-4934-B9BC-76CF4E5A6830}">
  <dimension ref="A1:D53"/>
  <sheetViews>
    <sheetView topLeftCell="A34" workbookViewId="0">
      <selection activeCell="D52" sqref="D52"/>
    </sheetView>
  </sheetViews>
  <sheetFormatPr defaultRowHeight="14.5" x14ac:dyDescent="0.35"/>
  <cols>
    <col min="1" max="1" width="34.6328125" customWidth="1"/>
    <col min="2" max="4" width="11" customWidth="1"/>
  </cols>
  <sheetData>
    <row r="1" spans="1:4" ht="15.5" x14ac:dyDescent="0.35">
      <c r="A1" s="19" t="s">
        <v>182</v>
      </c>
    </row>
    <row r="2" spans="1:4" ht="15" customHeight="1" x14ac:dyDescent="0.35"/>
    <row r="3" spans="1:4" ht="15" customHeight="1" x14ac:dyDescent="0.35">
      <c r="A3" s="10"/>
    </row>
    <row r="4" spans="1:4" ht="36.75" customHeight="1" thickBot="1" x14ac:dyDescent="0.4">
      <c r="A4" s="51" t="s">
        <v>50</v>
      </c>
      <c r="B4" s="68" t="s">
        <v>57</v>
      </c>
      <c r="C4" s="3" t="s">
        <v>58</v>
      </c>
      <c r="D4" s="68" t="s">
        <v>27</v>
      </c>
    </row>
    <row r="5" spans="1:4" ht="15" customHeight="1" thickBot="1" x14ac:dyDescent="0.4">
      <c r="A5" s="1" t="s">
        <v>173</v>
      </c>
      <c r="B5" s="52"/>
      <c r="C5" s="41"/>
      <c r="D5" s="52"/>
    </row>
    <row r="6" spans="1:4" ht="15" customHeight="1" thickBot="1" x14ac:dyDescent="0.4">
      <c r="A6" s="10" t="s">
        <v>137</v>
      </c>
      <c r="B6" s="108">
        <v>30327</v>
      </c>
      <c r="C6" s="58">
        <v>701</v>
      </c>
      <c r="D6" s="109">
        <v>31028</v>
      </c>
    </row>
    <row r="7" spans="1:4" ht="15" customHeight="1" x14ac:dyDescent="0.35">
      <c r="A7" s="10" t="s">
        <v>174</v>
      </c>
      <c r="B7" s="55" t="s">
        <v>11</v>
      </c>
      <c r="C7" s="47">
        <v>11</v>
      </c>
      <c r="D7" s="56">
        <v>11</v>
      </c>
    </row>
    <row r="8" spans="1:4" ht="15" customHeight="1" thickBot="1" x14ac:dyDescent="0.4">
      <c r="A8" s="10" t="s">
        <v>175</v>
      </c>
      <c r="B8" s="53" t="s">
        <v>11</v>
      </c>
      <c r="C8" s="48" t="s">
        <v>11</v>
      </c>
      <c r="D8" s="54" t="s">
        <v>11</v>
      </c>
    </row>
    <row r="9" spans="1:4" ht="15" customHeight="1" thickBot="1" x14ac:dyDescent="0.4">
      <c r="A9" s="10" t="s">
        <v>138</v>
      </c>
      <c r="B9" s="108">
        <v>30327</v>
      </c>
      <c r="C9" s="58">
        <v>712</v>
      </c>
      <c r="D9" s="109">
        <v>31039</v>
      </c>
    </row>
    <row r="10" spans="1:4" ht="15" customHeight="1" x14ac:dyDescent="0.35">
      <c r="A10" s="10" t="s">
        <v>174</v>
      </c>
      <c r="B10" s="55" t="s">
        <v>11</v>
      </c>
      <c r="C10" s="47">
        <v>37</v>
      </c>
      <c r="D10" s="56">
        <f>C10</f>
        <v>37</v>
      </c>
    </row>
    <row r="11" spans="1:4" ht="15" customHeight="1" thickBot="1" x14ac:dyDescent="0.4">
      <c r="A11" s="10" t="s">
        <v>175</v>
      </c>
      <c r="B11" s="53" t="s">
        <v>11</v>
      </c>
      <c r="C11" s="48">
        <v>-28</v>
      </c>
      <c r="D11" s="54">
        <f>C11</f>
        <v>-28</v>
      </c>
    </row>
    <row r="12" spans="1:4" ht="15" customHeight="1" thickBot="1" x14ac:dyDescent="0.4">
      <c r="A12" s="10" t="s">
        <v>391</v>
      </c>
      <c r="B12" s="110">
        <v>30327</v>
      </c>
      <c r="C12" s="47">
        <f>C9+C10+C11</f>
        <v>721</v>
      </c>
      <c r="D12" s="111">
        <f>D9+D10+D11</f>
        <v>31048</v>
      </c>
    </row>
    <row r="13" spans="1:4" ht="15" customHeight="1" x14ac:dyDescent="0.35">
      <c r="A13" s="10"/>
      <c r="B13" s="60"/>
      <c r="C13" s="38"/>
      <c r="D13" s="60"/>
    </row>
    <row r="14" spans="1:4" ht="15" customHeight="1" thickBot="1" x14ac:dyDescent="0.4">
      <c r="A14" s="1" t="s">
        <v>176</v>
      </c>
      <c r="B14" s="61"/>
      <c r="C14" s="8"/>
      <c r="D14" s="53"/>
    </row>
    <row r="15" spans="1:4" ht="15" customHeight="1" thickBot="1" x14ac:dyDescent="0.4">
      <c r="A15" s="10" t="s">
        <v>137</v>
      </c>
      <c r="B15" s="57" t="s">
        <v>11</v>
      </c>
      <c r="C15" s="58">
        <v>274</v>
      </c>
      <c r="D15" s="59">
        <v>274</v>
      </c>
    </row>
    <row r="16" spans="1:4" ht="15" customHeight="1" x14ac:dyDescent="0.35">
      <c r="A16" s="10" t="s">
        <v>177</v>
      </c>
      <c r="B16" s="55" t="s">
        <v>11</v>
      </c>
      <c r="C16" s="47">
        <v>190</v>
      </c>
      <c r="D16" s="56">
        <f>C16</f>
        <v>190</v>
      </c>
    </row>
    <row r="17" spans="1:4" ht="15" customHeight="1" thickBot="1" x14ac:dyDescent="0.4">
      <c r="A17" s="10" t="s">
        <v>175</v>
      </c>
      <c r="B17" s="55" t="s">
        <v>11</v>
      </c>
      <c r="C17" s="47" t="s">
        <v>11</v>
      </c>
      <c r="D17" s="56" t="str">
        <f>C17</f>
        <v>-</v>
      </c>
    </row>
    <row r="18" spans="1:4" ht="15" customHeight="1" thickBot="1" x14ac:dyDescent="0.4">
      <c r="A18" s="10" t="s">
        <v>138</v>
      </c>
      <c r="B18" s="57" t="s">
        <v>11</v>
      </c>
      <c r="C18" s="58">
        <f>C15+C16</f>
        <v>464</v>
      </c>
      <c r="D18" s="59">
        <f>D15+D16</f>
        <v>464</v>
      </c>
    </row>
    <row r="19" spans="1:4" ht="15" customHeight="1" x14ac:dyDescent="0.35">
      <c r="A19" s="10" t="s">
        <v>177</v>
      </c>
      <c r="B19" s="55" t="s">
        <v>11</v>
      </c>
      <c r="C19" s="47">
        <v>149</v>
      </c>
      <c r="D19" s="56">
        <f>C19</f>
        <v>149</v>
      </c>
    </row>
    <row r="20" spans="1:4" ht="15" customHeight="1" thickBot="1" x14ac:dyDescent="0.4">
      <c r="A20" s="10" t="s">
        <v>175</v>
      </c>
      <c r="B20" s="55"/>
      <c r="C20" s="47">
        <v>-7</v>
      </c>
      <c r="D20" s="56">
        <f>C20</f>
        <v>-7</v>
      </c>
    </row>
    <row r="21" spans="1:4" ht="15" customHeight="1" thickBot="1" x14ac:dyDescent="0.4">
      <c r="A21" s="10" t="s">
        <v>391</v>
      </c>
      <c r="B21" s="60" t="s">
        <v>11</v>
      </c>
      <c r="C21" s="62">
        <f>C18+C19+C20</f>
        <v>606</v>
      </c>
      <c r="D21" s="63">
        <f>D18+D19+D20</f>
        <v>606</v>
      </c>
    </row>
    <row r="22" spans="1:4" x14ac:dyDescent="0.35">
      <c r="A22" s="10"/>
      <c r="B22" s="60"/>
      <c r="C22" s="38"/>
      <c r="D22" s="60"/>
    </row>
    <row r="23" spans="1:4" ht="15.75" customHeight="1" thickBot="1" x14ac:dyDescent="0.4">
      <c r="A23" s="1" t="s">
        <v>392</v>
      </c>
      <c r="B23" s="112">
        <v>30327</v>
      </c>
      <c r="C23" s="49">
        <f>C12-C21</f>
        <v>115</v>
      </c>
      <c r="D23" s="113">
        <f>D12-D21</f>
        <v>30442</v>
      </c>
    </row>
    <row r="24" spans="1:4" ht="15.75" customHeight="1" thickTop="1" thickBot="1" x14ac:dyDescent="0.4">
      <c r="A24" s="1" t="s">
        <v>178</v>
      </c>
      <c r="B24" s="112">
        <v>30327</v>
      </c>
      <c r="C24" s="49">
        <v>248</v>
      </c>
      <c r="D24" s="113">
        <v>30575</v>
      </c>
    </row>
    <row r="25" spans="1:4" ht="15.75" customHeight="1" thickTop="1" thickBot="1" x14ac:dyDescent="0.4">
      <c r="A25" s="1" t="s">
        <v>179</v>
      </c>
      <c r="B25" s="112">
        <v>30327</v>
      </c>
      <c r="C25" s="49">
        <v>427</v>
      </c>
      <c r="D25" s="113">
        <v>30754</v>
      </c>
    </row>
    <row r="26" spans="1:4" ht="15" customHeight="1" thickTop="1" x14ac:dyDescent="0.35">
      <c r="A26" s="1"/>
    </row>
    <row r="27" spans="1:4" ht="15" customHeight="1" x14ac:dyDescent="0.35">
      <c r="A27" s="1"/>
    </row>
    <row r="28" spans="1:4" ht="15" customHeight="1" x14ac:dyDescent="0.35">
      <c r="A28" s="1"/>
    </row>
    <row r="29" spans="1:4" ht="15" customHeight="1" x14ac:dyDescent="0.35"/>
    <row r="30" spans="1:4" ht="15" customHeight="1" x14ac:dyDescent="0.35"/>
    <row r="31" spans="1:4" ht="36.75" customHeight="1" x14ac:dyDescent="0.35">
      <c r="A31" s="51" t="s">
        <v>51</v>
      </c>
      <c r="B31" s="51" t="s">
        <v>57</v>
      </c>
      <c r="C31" s="21" t="s">
        <v>58</v>
      </c>
      <c r="D31" s="51" t="s">
        <v>27</v>
      </c>
    </row>
    <row r="32" spans="1:4" ht="15" customHeight="1" thickBot="1" x14ac:dyDescent="0.4">
      <c r="A32" s="1" t="s">
        <v>173</v>
      </c>
      <c r="B32" s="61"/>
      <c r="C32" s="16"/>
      <c r="D32" s="61"/>
    </row>
    <row r="33" spans="1:4" ht="15" customHeight="1" thickBot="1" x14ac:dyDescent="0.4">
      <c r="A33" s="10" t="s">
        <v>137</v>
      </c>
      <c r="B33" s="109">
        <v>30327</v>
      </c>
      <c r="C33" s="58">
        <v>593</v>
      </c>
      <c r="D33" s="109">
        <v>30920</v>
      </c>
    </row>
    <row r="34" spans="1:4" ht="15" customHeight="1" x14ac:dyDescent="0.35">
      <c r="A34" s="10" t="s">
        <v>174</v>
      </c>
      <c r="B34" s="56" t="s">
        <v>11</v>
      </c>
      <c r="C34" s="47" t="s">
        <v>11</v>
      </c>
      <c r="D34" s="56" t="s">
        <v>11</v>
      </c>
    </row>
    <row r="35" spans="1:4" ht="15" customHeight="1" thickBot="1" x14ac:dyDescent="0.4">
      <c r="A35" s="10" t="s">
        <v>175</v>
      </c>
      <c r="B35" s="54" t="s">
        <v>11</v>
      </c>
      <c r="C35" s="8" t="s">
        <v>11</v>
      </c>
      <c r="D35" s="53" t="s">
        <v>11</v>
      </c>
    </row>
    <row r="36" spans="1:4" ht="15" customHeight="1" x14ac:dyDescent="0.35">
      <c r="A36" s="10" t="s">
        <v>138</v>
      </c>
      <c r="B36" s="111">
        <v>30327</v>
      </c>
      <c r="C36" s="47">
        <v>593</v>
      </c>
      <c r="D36" s="111">
        <v>30920</v>
      </c>
    </row>
    <row r="37" spans="1:4" ht="15" customHeight="1" x14ac:dyDescent="0.35">
      <c r="A37" s="10" t="s">
        <v>174</v>
      </c>
      <c r="B37" s="56" t="s">
        <v>11</v>
      </c>
      <c r="C37" s="47">
        <v>37</v>
      </c>
      <c r="D37" s="56">
        <f>C37</f>
        <v>37</v>
      </c>
    </row>
    <row r="38" spans="1:4" ht="15" customHeight="1" thickBot="1" x14ac:dyDescent="0.4">
      <c r="A38" s="10" t="s">
        <v>175</v>
      </c>
      <c r="B38" s="54" t="s">
        <v>11</v>
      </c>
      <c r="C38" s="8" t="s">
        <v>11</v>
      </c>
      <c r="D38" s="53" t="s">
        <v>11</v>
      </c>
    </row>
    <row r="39" spans="1:4" ht="15" customHeight="1" thickBot="1" x14ac:dyDescent="0.4">
      <c r="A39" s="10" t="s">
        <v>391</v>
      </c>
      <c r="B39" s="111">
        <v>30327</v>
      </c>
      <c r="C39" s="47">
        <f>C36+C37</f>
        <v>630</v>
      </c>
      <c r="D39" s="111">
        <f>D36+D37</f>
        <v>30957</v>
      </c>
    </row>
    <row r="40" spans="1:4" ht="15" customHeight="1" x14ac:dyDescent="0.35">
      <c r="A40" s="10"/>
      <c r="B40" s="60"/>
      <c r="C40" s="38"/>
      <c r="D40" s="60"/>
    </row>
    <row r="41" spans="1:4" ht="15" customHeight="1" thickBot="1" x14ac:dyDescent="0.4">
      <c r="A41" s="1" t="s">
        <v>176</v>
      </c>
      <c r="B41" s="53"/>
      <c r="C41" s="8"/>
      <c r="D41" s="53"/>
    </row>
    <row r="42" spans="1:4" ht="15" customHeight="1" thickBot="1" x14ac:dyDescent="0.4">
      <c r="A42" s="10" t="s">
        <v>137</v>
      </c>
      <c r="B42" s="59" t="s">
        <v>11</v>
      </c>
      <c r="C42" s="58">
        <v>244</v>
      </c>
      <c r="D42" s="59">
        <v>244</v>
      </c>
    </row>
    <row r="43" spans="1:4" ht="15" customHeight="1" x14ac:dyDescent="0.35">
      <c r="A43" s="10" t="s">
        <v>180</v>
      </c>
      <c r="B43" s="56" t="s">
        <v>11</v>
      </c>
      <c r="C43" s="47">
        <v>163</v>
      </c>
      <c r="D43" s="56">
        <v>163</v>
      </c>
    </row>
    <row r="44" spans="1:4" ht="15" customHeight="1" thickBot="1" x14ac:dyDescent="0.4">
      <c r="A44" s="10" t="s">
        <v>175</v>
      </c>
      <c r="B44" s="53" t="s">
        <v>11</v>
      </c>
      <c r="C44" s="8" t="s">
        <v>11</v>
      </c>
      <c r="D44" s="53" t="s">
        <v>11</v>
      </c>
    </row>
    <row r="45" spans="1:4" ht="15" customHeight="1" thickBot="1" x14ac:dyDescent="0.4">
      <c r="A45" s="10" t="s">
        <v>138</v>
      </c>
      <c r="B45" s="59" t="s">
        <v>11</v>
      </c>
      <c r="C45" s="58">
        <v>407</v>
      </c>
      <c r="D45" s="59">
        <v>407</v>
      </c>
    </row>
    <row r="46" spans="1:4" ht="15" customHeight="1" x14ac:dyDescent="0.35">
      <c r="A46" s="10" t="s">
        <v>177</v>
      </c>
      <c r="B46" s="56" t="s">
        <v>11</v>
      </c>
      <c r="C46" s="47">
        <v>115</v>
      </c>
      <c r="D46" s="56">
        <f>C46</f>
        <v>115</v>
      </c>
    </row>
    <row r="47" spans="1:4" ht="15" customHeight="1" thickBot="1" x14ac:dyDescent="0.4">
      <c r="A47" s="10" t="s">
        <v>175</v>
      </c>
      <c r="B47" s="53" t="s">
        <v>11</v>
      </c>
      <c r="C47" s="8" t="s">
        <v>11</v>
      </c>
      <c r="D47" s="53" t="s">
        <v>11</v>
      </c>
    </row>
    <row r="48" spans="1:4" ht="15" customHeight="1" thickBot="1" x14ac:dyDescent="0.4">
      <c r="A48" s="10" t="s">
        <v>391</v>
      </c>
      <c r="B48" s="56" t="s">
        <v>11</v>
      </c>
      <c r="C48" s="47">
        <f>C45+C46</f>
        <v>522</v>
      </c>
      <c r="D48" s="56">
        <f>D45+D46</f>
        <v>522</v>
      </c>
    </row>
    <row r="49" spans="1:4" ht="15" customHeight="1" thickBot="1" x14ac:dyDescent="0.4">
      <c r="A49" s="10"/>
      <c r="B49" s="66"/>
      <c r="C49" s="67"/>
      <c r="D49" s="66"/>
    </row>
    <row r="50" spans="1:4" ht="15.75" customHeight="1" thickTop="1" thickBot="1" x14ac:dyDescent="0.4">
      <c r="A50" s="1" t="s">
        <v>392</v>
      </c>
      <c r="B50" s="113">
        <v>30327</v>
      </c>
      <c r="C50" s="49">
        <f>C39-C48</f>
        <v>108</v>
      </c>
      <c r="D50" s="113">
        <f>D39-D48</f>
        <v>30435</v>
      </c>
    </row>
    <row r="51" spans="1:4" ht="15.75" customHeight="1" thickTop="1" thickBot="1" x14ac:dyDescent="0.4">
      <c r="A51" s="1" t="s">
        <v>178</v>
      </c>
      <c r="B51" s="113">
        <v>30327</v>
      </c>
      <c r="C51" s="49">
        <v>186</v>
      </c>
      <c r="D51" s="113">
        <v>30513</v>
      </c>
    </row>
    <row r="52" spans="1:4" ht="15.75" customHeight="1" thickTop="1" thickBot="1" x14ac:dyDescent="0.4">
      <c r="A52" s="1" t="s">
        <v>179</v>
      </c>
      <c r="B52" s="113">
        <v>30327</v>
      </c>
      <c r="C52" s="49">
        <v>349</v>
      </c>
      <c r="D52" s="113">
        <v>30676</v>
      </c>
    </row>
    <row r="53" spans="1:4" ht="15" thickTop="1" x14ac:dyDescent="0.3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AB4A-577C-4D6F-9DE9-EF52127B07CB}">
  <dimension ref="A1:F101"/>
  <sheetViews>
    <sheetView topLeftCell="B91" workbookViewId="0">
      <selection activeCell="E101" sqref="E101"/>
    </sheetView>
  </sheetViews>
  <sheetFormatPr defaultRowHeight="14.5" x14ac:dyDescent="0.35"/>
  <cols>
    <col min="1" max="1" width="34.6328125" customWidth="1"/>
    <col min="2" max="5" width="13.6328125" customWidth="1"/>
    <col min="6" max="6" width="12.453125" customWidth="1"/>
  </cols>
  <sheetData>
    <row r="1" spans="1:5" ht="15.5" x14ac:dyDescent="0.35">
      <c r="A1" s="70" t="s">
        <v>181</v>
      </c>
      <c r="B1" s="69"/>
    </row>
    <row r="4" spans="1:5" ht="36.75" customHeight="1" thickBot="1" x14ac:dyDescent="0.4">
      <c r="A4" s="51" t="s">
        <v>50</v>
      </c>
      <c r="B4" s="3" t="s">
        <v>183</v>
      </c>
      <c r="C4" s="3" t="s">
        <v>184</v>
      </c>
      <c r="D4" s="3" t="s">
        <v>185</v>
      </c>
      <c r="E4" s="3" t="s">
        <v>27</v>
      </c>
    </row>
    <row r="5" spans="1:5" ht="15" customHeight="1" thickBot="1" x14ac:dyDescent="0.4">
      <c r="A5" s="1" t="s">
        <v>173</v>
      </c>
      <c r="B5" s="71"/>
      <c r="C5" s="10"/>
      <c r="D5" s="10"/>
      <c r="E5" s="10"/>
    </row>
    <row r="6" spans="1:5" ht="15" customHeight="1" thickBot="1" x14ac:dyDescent="0.4">
      <c r="A6" s="10" t="s">
        <v>137</v>
      </c>
      <c r="B6" s="54">
        <v>175</v>
      </c>
      <c r="C6" s="63">
        <v>314</v>
      </c>
      <c r="D6" s="63">
        <v>209</v>
      </c>
      <c r="E6" s="63">
        <v>698</v>
      </c>
    </row>
    <row r="7" spans="1:5" ht="15" customHeight="1" x14ac:dyDescent="0.35">
      <c r="A7" s="10" t="s">
        <v>174</v>
      </c>
      <c r="B7" s="56">
        <v>37</v>
      </c>
      <c r="C7" s="63">
        <v>1</v>
      </c>
      <c r="D7" s="63">
        <v>22</v>
      </c>
      <c r="E7" s="63">
        <v>60</v>
      </c>
    </row>
    <row r="8" spans="1:5" ht="15" customHeight="1" thickBot="1" x14ac:dyDescent="0.4">
      <c r="A8" s="10" t="s">
        <v>175</v>
      </c>
      <c r="B8" s="54">
        <v>-2</v>
      </c>
      <c r="C8" s="56">
        <v>-58</v>
      </c>
      <c r="D8" s="56" t="s">
        <v>11</v>
      </c>
      <c r="E8" s="56">
        <v>-60</v>
      </c>
    </row>
    <row r="9" spans="1:5" ht="15" customHeight="1" thickBot="1" x14ac:dyDescent="0.4">
      <c r="A9" s="10" t="s">
        <v>138</v>
      </c>
      <c r="B9" s="54">
        <v>210</v>
      </c>
      <c r="C9" s="63">
        <v>257</v>
      </c>
      <c r="D9" s="63">
        <v>231</v>
      </c>
      <c r="E9" s="63">
        <v>698</v>
      </c>
    </row>
    <row r="10" spans="1:5" ht="15" customHeight="1" x14ac:dyDescent="0.35">
      <c r="A10" s="10" t="s">
        <v>174</v>
      </c>
      <c r="B10" s="56">
        <v>8</v>
      </c>
      <c r="C10" s="63">
        <v>10</v>
      </c>
      <c r="D10" s="63" t="s">
        <v>11</v>
      </c>
      <c r="E10" s="63">
        <f>B10+C10</f>
        <v>18</v>
      </c>
    </row>
    <row r="11" spans="1:5" ht="15" customHeight="1" thickBot="1" x14ac:dyDescent="0.4">
      <c r="A11" s="10" t="s">
        <v>175</v>
      </c>
      <c r="B11" s="54">
        <v>-39</v>
      </c>
      <c r="C11" s="56">
        <v>-31</v>
      </c>
      <c r="D11" s="56">
        <v>-16</v>
      </c>
      <c r="E11" s="56">
        <f>B11+C11+D11</f>
        <v>-86</v>
      </c>
    </row>
    <row r="12" spans="1:5" ht="15" customHeight="1" thickBot="1" x14ac:dyDescent="0.4">
      <c r="A12" s="10" t="s">
        <v>391</v>
      </c>
      <c r="B12" s="54">
        <f>B9+B10+B11</f>
        <v>179</v>
      </c>
      <c r="C12" s="63">
        <f>C9+C10+C11</f>
        <v>236</v>
      </c>
      <c r="D12" s="63">
        <f>D9+D11</f>
        <v>215</v>
      </c>
      <c r="E12" s="63">
        <f>E9+E10+E11</f>
        <v>630</v>
      </c>
    </row>
    <row r="13" spans="1:5" ht="15" customHeight="1" x14ac:dyDescent="0.35">
      <c r="A13" s="10"/>
      <c r="B13" s="55"/>
      <c r="C13" s="60"/>
      <c r="D13" s="60"/>
      <c r="E13" s="60"/>
    </row>
    <row r="14" spans="1:5" ht="15" customHeight="1" thickBot="1" x14ac:dyDescent="0.4">
      <c r="A14" s="1" t="s">
        <v>186</v>
      </c>
      <c r="B14" s="53"/>
      <c r="C14" s="53"/>
      <c r="D14" s="55"/>
      <c r="E14" s="55"/>
    </row>
    <row r="15" spans="1:5" ht="15" customHeight="1" thickBot="1" x14ac:dyDescent="0.4">
      <c r="A15" s="10" t="s">
        <v>137</v>
      </c>
      <c r="B15" s="54">
        <v>106</v>
      </c>
      <c r="C15" s="54">
        <v>145</v>
      </c>
      <c r="D15" s="63">
        <v>155</v>
      </c>
      <c r="E15" s="63">
        <v>406</v>
      </c>
    </row>
    <row r="16" spans="1:5" ht="15" customHeight="1" x14ac:dyDescent="0.35">
      <c r="A16" s="10" t="s">
        <v>177</v>
      </c>
      <c r="B16" s="56">
        <v>41</v>
      </c>
      <c r="C16" s="56">
        <v>46</v>
      </c>
      <c r="D16" s="63">
        <v>21</v>
      </c>
      <c r="E16" s="63">
        <v>108</v>
      </c>
    </row>
    <row r="17" spans="1:5" ht="15" customHeight="1" thickBot="1" x14ac:dyDescent="0.4">
      <c r="A17" s="10" t="s">
        <v>175</v>
      </c>
      <c r="B17" s="54">
        <v>-1</v>
      </c>
      <c r="C17" s="56">
        <v>-23</v>
      </c>
      <c r="D17" s="56" t="s">
        <v>11</v>
      </c>
      <c r="E17" s="56">
        <v>-24</v>
      </c>
    </row>
    <row r="18" spans="1:5" ht="15" customHeight="1" thickBot="1" x14ac:dyDescent="0.4">
      <c r="A18" s="10" t="s">
        <v>138</v>
      </c>
      <c r="B18" s="54">
        <v>146</v>
      </c>
      <c r="C18" s="59">
        <v>168</v>
      </c>
      <c r="D18" s="63">
        <v>176</v>
      </c>
      <c r="E18" s="63">
        <v>490</v>
      </c>
    </row>
    <row r="19" spans="1:5" ht="15" customHeight="1" x14ac:dyDescent="0.35">
      <c r="A19" s="10" t="s">
        <v>177</v>
      </c>
      <c r="B19" s="56">
        <v>37</v>
      </c>
      <c r="C19" s="56">
        <v>39</v>
      </c>
      <c r="D19" s="63">
        <v>18</v>
      </c>
      <c r="E19" s="63">
        <f>B19+C19+D19</f>
        <v>94</v>
      </c>
    </row>
    <row r="20" spans="1:5" ht="15" customHeight="1" thickBot="1" x14ac:dyDescent="0.4">
      <c r="A20" s="10" t="s">
        <v>175</v>
      </c>
      <c r="B20" s="54">
        <v>-34</v>
      </c>
      <c r="C20" s="54">
        <v>-26</v>
      </c>
      <c r="D20" s="54">
        <v>-16</v>
      </c>
      <c r="E20" s="54">
        <f>B20+C20+D20</f>
        <v>-76</v>
      </c>
    </row>
    <row r="21" spans="1:5" ht="15" customHeight="1" thickBot="1" x14ac:dyDescent="0.4">
      <c r="A21" s="10" t="s">
        <v>391</v>
      </c>
      <c r="B21" s="54">
        <f>B18+B19+B20</f>
        <v>149</v>
      </c>
      <c r="C21" s="54">
        <f t="shared" ref="C21:E21" si="0">C18+C19+C20</f>
        <v>181</v>
      </c>
      <c r="D21" s="54">
        <f t="shared" si="0"/>
        <v>178</v>
      </c>
      <c r="E21" s="54">
        <f t="shared" si="0"/>
        <v>508</v>
      </c>
    </row>
    <row r="22" spans="1:5" ht="15" customHeight="1" thickBot="1" x14ac:dyDescent="0.4">
      <c r="A22" s="10"/>
      <c r="B22" s="55"/>
      <c r="C22" s="60"/>
      <c r="D22" s="60"/>
      <c r="E22" s="60"/>
    </row>
    <row r="23" spans="1:5" ht="15.75" customHeight="1" thickTop="1" thickBot="1" x14ac:dyDescent="0.4">
      <c r="A23" s="1" t="s">
        <v>393</v>
      </c>
      <c r="B23" s="73">
        <f>B12-B21</f>
        <v>30</v>
      </c>
      <c r="C23" s="73">
        <f t="shared" ref="C23:E23" si="1">C12-C21</f>
        <v>55</v>
      </c>
      <c r="D23" s="73">
        <f t="shared" si="1"/>
        <v>37</v>
      </c>
      <c r="E23" s="73">
        <f t="shared" si="1"/>
        <v>122</v>
      </c>
    </row>
    <row r="24" spans="1:5" ht="15.75" customHeight="1" thickTop="1" thickBot="1" x14ac:dyDescent="0.4">
      <c r="A24" s="1" t="s">
        <v>187</v>
      </c>
      <c r="B24" s="73">
        <v>64</v>
      </c>
      <c r="C24" s="73">
        <v>89</v>
      </c>
      <c r="D24" s="73">
        <v>55</v>
      </c>
      <c r="E24" s="73">
        <v>208</v>
      </c>
    </row>
    <row r="25" spans="1:5" ht="15.75" customHeight="1" thickTop="1" thickBot="1" x14ac:dyDescent="0.4">
      <c r="A25" s="1" t="s">
        <v>188</v>
      </c>
      <c r="B25" s="65">
        <v>69</v>
      </c>
      <c r="C25" s="65">
        <v>169</v>
      </c>
      <c r="D25" s="65">
        <v>54</v>
      </c>
      <c r="E25" s="65">
        <v>292</v>
      </c>
    </row>
    <row r="26" spans="1:5" ht="15" thickTop="1" x14ac:dyDescent="0.35"/>
    <row r="31" spans="1:5" ht="36.75" customHeight="1" thickBot="1" x14ac:dyDescent="0.4">
      <c r="A31" s="51" t="s">
        <v>51</v>
      </c>
      <c r="B31" s="3" t="s">
        <v>183</v>
      </c>
      <c r="C31" s="3" t="s">
        <v>184</v>
      </c>
      <c r="D31" s="3" t="s">
        <v>185</v>
      </c>
      <c r="E31" s="3" t="s">
        <v>27</v>
      </c>
    </row>
    <row r="32" spans="1:5" ht="15" customHeight="1" x14ac:dyDescent="0.35">
      <c r="A32" s="1" t="s">
        <v>173</v>
      </c>
      <c r="B32" s="10"/>
      <c r="C32" s="10"/>
      <c r="D32" s="23"/>
      <c r="E32" s="10"/>
    </row>
    <row r="33" spans="1:5" ht="15" customHeight="1" thickBot="1" x14ac:dyDescent="0.4">
      <c r="A33" s="10" t="s">
        <v>137</v>
      </c>
      <c r="B33" s="54">
        <v>112</v>
      </c>
      <c r="C33" s="54">
        <v>305</v>
      </c>
      <c r="D33" s="48">
        <v>89</v>
      </c>
      <c r="E33" s="54">
        <v>506</v>
      </c>
    </row>
    <row r="34" spans="1:5" ht="15" customHeight="1" x14ac:dyDescent="0.35">
      <c r="A34" s="10" t="s">
        <v>174</v>
      </c>
      <c r="B34" s="56">
        <v>37</v>
      </c>
      <c r="C34" s="56">
        <v>2</v>
      </c>
      <c r="D34" s="47">
        <v>7</v>
      </c>
      <c r="E34" s="56">
        <v>46</v>
      </c>
    </row>
    <row r="35" spans="1:5" ht="15" customHeight="1" thickBot="1" x14ac:dyDescent="0.4">
      <c r="A35" s="10" t="s">
        <v>175</v>
      </c>
      <c r="B35" s="54">
        <v>-2</v>
      </c>
      <c r="C35" s="54">
        <v>-58</v>
      </c>
      <c r="D35" s="8" t="s">
        <v>11</v>
      </c>
      <c r="E35" s="53">
        <v>-60</v>
      </c>
    </row>
    <row r="36" spans="1:5" ht="15" customHeight="1" thickBot="1" x14ac:dyDescent="0.4">
      <c r="A36" s="10" t="s">
        <v>138</v>
      </c>
      <c r="B36" s="59">
        <v>147</v>
      </c>
      <c r="C36" s="59">
        <v>249</v>
      </c>
      <c r="D36" s="58">
        <v>96</v>
      </c>
      <c r="E36" s="59">
        <v>492</v>
      </c>
    </row>
    <row r="37" spans="1:5" ht="15" customHeight="1" x14ac:dyDescent="0.35">
      <c r="A37" s="10" t="s">
        <v>174</v>
      </c>
      <c r="B37" s="56">
        <v>6</v>
      </c>
      <c r="C37" s="56">
        <v>10</v>
      </c>
      <c r="D37" s="47" t="s">
        <v>11</v>
      </c>
      <c r="E37" s="56">
        <f>B37+C37</f>
        <v>16</v>
      </c>
    </row>
    <row r="38" spans="1:5" ht="15" customHeight="1" thickBot="1" x14ac:dyDescent="0.4">
      <c r="A38" s="10" t="s">
        <v>175</v>
      </c>
      <c r="B38" s="54" t="s">
        <v>11</v>
      </c>
      <c r="C38" s="54">
        <v>-16</v>
      </c>
      <c r="D38" s="8" t="s">
        <v>11</v>
      </c>
      <c r="E38" s="53">
        <f>C38</f>
        <v>-16</v>
      </c>
    </row>
    <row r="39" spans="1:5" ht="15" customHeight="1" thickBot="1" x14ac:dyDescent="0.4">
      <c r="A39" s="10" t="s">
        <v>391</v>
      </c>
      <c r="B39" s="56">
        <f>B36+B37</f>
        <v>153</v>
      </c>
      <c r="C39" s="56">
        <f>C36+C37+C38</f>
        <v>243</v>
      </c>
      <c r="D39" s="47">
        <v>96</v>
      </c>
      <c r="E39" s="56">
        <f>E36+E37+E38</f>
        <v>492</v>
      </c>
    </row>
    <row r="40" spans="1:5" ht="15" customHeight="1" x14ac:dyDescent="0.35">
      <c r="A40" s="10"/>
      <c r="B40" s="60"/>
      <c r="C40" s="60"/>
      <c r="D40" s="38"/>
      <c r="E40" s="60"/>
    </row>
    <row r="41" spans="1:5" ht="15" customHeight="1" thickBot="1" x14ac:dyDescent="0.4">
      <c r="A41" s="1" t="s">
        <v>186</v>
      </c>
      <c r="B41" s="55"/>
      <c r="C41" s="55"/>
      <c r="D41" s="7"/>
      <c r="E41" s="55"/>
    </row>
    <row r="42" spans="1:5" ht="15" customHeight="1" thickBot="1" x14ac:dyDescent="0.4">
      <c r="A42" s="10" t="s">
        <v>137</v>
      </c>
      <c r="B42" s="63">
        <v>75</v>
      </c>
      <c r="C42" s="63">
        <v>152</v>
      </c>
      <c r="D42" s="62">
        <v>58</v>
      </c>
      <c r="E42" s="63">
        <v>285</v>
      </c>
    </row>
    <row r="43" spans="1:5" ht="15" customHeight="1" x14ac:dyDescent="0.35">
      <c r="A43" s="10" t="s">
        <v>177</v>
      </c>
      <c r="B43" s="63">
        <v>25</v>
      </c>
      <c r="C43" s="63">
        <v>40</v>
      </c>
      <c r="D43" s="62">
        <v>12</v>
      </c>
      <c r="E43" s="63">
        <v>77</v>
      </c>
    </row>
    <row r="44" spans="1:5" ht="15" customHeight="1" thickBot="1" x14ac:dyDescent="0.4">
      <c r="A44" s="10" t="s">
        <v>175</v>
      </c>
      <c r="B44" s="56">
        <v>-1</v>
      </c>
      <c r="C44" s="56">
        <v>-23</v>
      </c>
      <c r="D44" s="35" t="s">
        <v>11</v>
      </c>
      <c r="E44" s="55">
        <v>-24</v>
      </c>
    </row>
    <row r="45" spans="1:5" ht="15" customHeight="1" thickBot="1" x14ac:dyDescent="0.4">
      <c r="A45" s="10" t="s">
        <v>138</v>
      </c>
      <c r="B45" s="63">
        <v>99</v>
      </c>
      <c r="C45" s="63">
        <v>169</v>
      </c>
      <c r="D45" s="62">
        <v>70</v>
      </c>
      <c r="E45" s="63">
        <v>338</v>
      </c>
    </row>
    <row r="46" spans="1:5" ht="15" customHeight="1" x14ac:dyDescent="0.35">
      <c r="A46" s="10" t="s">
        <v>177</v>
      </c>
      <c r="B46" s="63">
        <v>26</v>
      </c>
      <c r="C46" s="63">
        <v>34</v>
      </c>
      <c r="D46" s="62">
        <v>10</v>
      </c>
      <c r="E46" s="63">
        <f>B46+C46+D46</f>
        <v>70</v>
      </c>
    </row>
    <row r="47" spans="1:5" ht="15" customHeight="1" thickBot="1" x14ac:dyDescent="0.4">
      <c r="A47" s="10" t="s">
        <v>175</v>
      </c>
      <c r="B47" s="56">
        <v>-1</v>
      </c>
      <c r="C47" s="56">
        <v>-14</v>
      </c>
      <c r="D47" s="7" t="s">
        <v>11</v>
      </c>
      <c r="E47" s="55">
        <f>B47+C47</f>
        <v>-15</v>
      </c>
    </row>
    <row r="48" spans="1:5" ht="15" customHeight="1" thickBot="1" x14ac:dyDescent="0.4">
      <c r="A48" s="10" t="s">
        <v>391</v>
      </c>
      <c r="B48" s="63">
        <f>B45+B46+B47</f>
        <v>124</v>
      </c>
      <c r="C48" s="63">
        <f t="shared" ref="C48:E48" si="2">C45+C46+C47</f>
        <v>189</v>
      </c>
      <c r="D48" s="63">
        <f>D45+D46</f>
        <v>80</v>
      </c>
      <c r="E48" s="63">
        <f t="shared" si="2"/>
        <v>393</v>
      </c>
    </row>
    <row r="49" spans="1:5" ht="15" customHeight="1" thickBot="1" x14ac:dyDescent="0.4">
      <c r="A49" s="10"/>
      <c r="B49" s="66"/>
      <c r="C49" s="66"/>
      <c r="D49" s="67"/>
      <c r="E49" s="66"/>
    </row>
    <row r="50" spans="1:5" ht="15.75" customHeight="1" thickTop="1" thickBot="1" x14ac:dyDescent="0.4">
      <c r="A50" s="1" t="s">
        <v>393</v>
      </c>
      <c r="B50" s="65">
        <f>B39-B48</f>
        <v>29</v>
      </c>
      <c r="C50" s="65">
        <f t="shared" ref="C50:E50" si="3">C39-C48</f>
        <v>54</v>
      </c>
      <c r="D50" s="65">
        <f t="shared" si="3"/>
        <v>16</v>
      </c>
      <c r="E50" s="65">
        <f t="shared" si="3"/>
        <v>99</v>
      </c>
    </row>
    <row r="51" spans="1:5" ht="15.75" customHeight="1" thickTop="1" thickBot="1" x14ac:dyDescent="0.4">
      <c r="A51" s="1" t="s">
        <v>187</v>
      </c>
      <c r="B51" s="65">
        <v>48</v>
      </c>
      <c r="C51" s="65">
        <v>80</v>
      </c>
      <c r="D51" s="49">
        <v>26</v>
      </c>
      <c r="E51" s="65">
        <v>154</v>
      </c>
    </row>
    <row r="52" spans="1:5" ht="15.75" customHeight="1" thickTop="1" thickBot="1" x14ac:dyDescent="0.4">
      <c r="A52" s="1" t="s">
        <v>188</v>
      </c>
      <c r="B52" s="65">
        <v>37</v>
      </c>
      <c r="C52" s="65">
        <v>153</v>
      </c>
      <c r="D52" s="49">
        <v>31</v>
      </c>
      <c r="E52" s="65">
        <v>221</v>
      </c>
    </row>
    <row r="53" spans="1:5" ht="15" thickTop="1" x14ac:dyDescent="0.35"/>
    <row r="58" spans="1:5" x14ac:dyDescent="0.35">
      <c r="A58" s="74" t="s">
        <v>60</v>
      </c>
    </row>
    <row r="59" spans="1:5" ht="15" customHeight="1" thickBot="1" x14ac:dyDescent="0.4">
      <c r="A59" s="10"/>
      <c r="B59" s="171">
        <v>2020</v>
      </c>
      <c r="C59" s="171"/>
    </row>
    <row r="60" spans="1:5" ht="36.75" customHeight="1" thickBot="1" x14ac:dyDescent="0.4">
      <c r="A60" s="10"/>
      <c r="B60" s="68" t="s">
        <v>50</v>
      </c>
      <c r="C60" s="75" t="s">
        <v>51</v>
      </c>
    </row>
    <row r="61" spans="1:5" ht="15" customHeight="1" x14ac:dyDescent="0.35">
      <c r="A61" s="10"/>
      <c r="B61" s="10"/>
      <c r="C61" s="10"/>
    </row>
    <row r="62" spans="1:5" ht="15" customHeight="1" x14ac:dyDescent="0.35">
      <c r="A62" s="11" t="s">
        <v>189</v>
      </c>
      <c r="B62" s="55"/>
      <c r="C62" s="55"/>
    </row>
    <row r="63" spans="1:5" ht="15" customHeight="1" x14ac:dyDescent="0.35">
      <c r="A63" s="6" t="s">
        <v>391</v>
      </c>
      <c r="B63" s="55">
        <v>418</v>
      </c>
      <c r="C63" s="55">
        <v>206</v>
      </c>
    </row>
    <row r="64" spans="1:5" ht="15" customHeight="1" x14ac:dyDescent="0.35">
      <c r="A64" s="10"/>
      <c r="B64" s="55"/>
      <c r="C64" s="55"/>
    </row>
    <row r="65" spans="1:3" ht="15" customHeight="1" x14ac:dyDescent="0.35">
      <c r="A65" s="11" t="s">
        <v>190</v>
      </c>
      <c r="B65" s="55"/>
      <c r="C65" s="55"/>
    </row>
    <row r="66" spans="1:3" ht="15" customHeight="1" x14ac:dyDescent="0.35">
      <c r="A66" s="6" t="s">
        <v>177</v>
      </c>
      <c r="B66" s="55">
        <v>199</v>
      </c>
      <c r="C66" s="55">
        <v>103</v>
      </c>
    </row>
    <row r="67" spans="1:3" ht="15" customHeight="1" thickBot="1" x14ac:dyDescent="0.4">
      <c r="A67" s="10"/>
      <c r="B67" s="55"/>
      <c r="C67" s="55"/>
    </row>
    <row r="68" spans="1:3" ht="15.75" customHeight="1" thickBot="1" x14ac:dyDescent="0.4">
      <c r="A68" s="11" t="s">
        <v>394</v>
      </c>
      <c r="B68" s="76">
        <f>B63-B66</f>
        <v>219</v>
      </c>
      <c r="C68" s="76">
        <f>C63-C66</f>
        <v>103</v>
      </c>
    </row>
    <row r="69" spans="1:3" ht="15" customHeight="1" thickTop="1" x14ac:dyDescent="0.35"/>
    <row r="70" spans="1:3" ht="15" customHeight="1" x14ac:dyDescent="0.35"/>
    <row r="71" spans="1:3" ht="15" customHeight="1" x14ac:dyDescent="0.35"/>
    <row r="72" spans="1:3" ht="15" customHeight="1" x14ac:dyDescent="0.35">
      <c r="A72" s="74" t="s">
        <v>60</v>
      </c>
    </row>
    <row r="73" spans="1:3" ht="15" customHeight="1" thickBot="1" x14ac:dyDescent="0.4">
      <c r="A73" s="10"/>
      <c r="B73" s="171">
        <v>2019</v>
      </c>
      <c r="C73" s="171"/>
    </row>
    <row r="74" spans="1:3" ht="17.399999999999999" customHeight="1" thickBot="1" x14ac:dyDescent="0.4">
      <c r="A74" s="10"/>
      <c r="B74" s="68" t="s">
        <v>50</v>
      </c>
      <c r="C74" s="75" t="s">
        <v>51</v>
      </c>
    </row>
    <row r="75" spans="1:3" ht="15" customHeight="1" x14ac:dyDescent="0.35">
      <c r="A75" s="10"/>
      <c r="B75" s="10"/>
      <c r="C75" s="10"/>
    </row>
    <row r="76" spans="1:3" ht="15" customHeight="1" x14ac:dyDescent="0.35">
      <c r="A76" s="11" t="s">
        <v>189</v>
      </c>
      <c r="B76" s="55"/>
      <c r="C76" s="55"/>
    </row>
    <row r="77" spans="1:3" ht="15" customHeight="1" x14ac:dyDescent="0.35">
      <c r="A77" s="6" t="s">
        <v>138</v>
      </c>
      <c r="B77" s="55">
        <v>786</v>
      </c>
      <c r="C77" s="55">
        <v>359</v>
      </c>
    </row>
    <row r="78" spans="1:3" ht="15" customHeight="1" x14ac:dyDescent="0.35">
      <c r="A78" s="10"/>
      <c r="B78" s="55"/>
      <c r="C78" s="55"/>
    </row>
    <row r="79" spans="1:3" ht="15" customHeight="1" x14ac:dyDescent="0.35">
      <c r="A79" s="11" t="s">
        <v>190</v>
      </c>
      <c r="B79" s="55"/>
      <c r="C79" s="55"/>
    </row>
    <row r="80" spans="1:3" ht="15" customHeight="1" x14ac:dyDescent="0.35">
      <c r="A80" s="6" t="s">
        <v>177</v>
      </c>
      <c r="B80" s="55">
        <v>224</v>
      </c>
      <c r="C80" s="55">
        <v>100</v>
      </c>
    </row>
    <row r="81" spans="1:6" ht="15" customHeight="1" thickBot="1" x14ac:dyDescent="0.4">
      <c r="A81" s="10"/>
      <c r="B81" s="55"/>
      <c r="C81" s="55"/>
    </row>
    <row r="82" spans="1:6" ht="15" customHeight="1" thickBot="1" x14ac:dyDescent="0.4">
      <c r="A82" s="11" t="s">
        <v>191</v>
      </c>
      <c r="B82" s="76">
        <f>B77-B80</f>
        <v>562</v>
      </c>
      <c r="C82" s="76">
        <f>C77-C80</f>
        <v>259</v>
      </c>
    </row>
    <row r="83" spans="1:6" ht="15" customHeight="1" thickTop="1" x14ac:dyDescent="0.35">
      <c r="A83" s="11"/>
      <c r="B83" s="151"/>
      <c r="C83" s="151"/>
    </row>
    <row r="84" spans="1:6" ht="15" customHeight="1" x14ac:dyDescent="0.35">
      <c r="A84" s="11"/>
      <c r="B84" s="151"/>
      <c r="C84" s="151"/>
    </row>
    <row r="85" spans="1:6" ht="15" customHeight="1" x14ac:dyDescent="0.35">
      <c r="A85" s="11"/>
      <c r="B85" s="151"/>
      <c r="C85" s="151"/>
    </row>
    <row r="86" spans="1:6" ht="15" customHeight="1" x14ac:dyDescent="0.35">
      <c r="A86" s="74" t="s">
        <v>192</v>
      </c>
    </row>
    <row r="87" spans="1:6" ht="15" customHeight="1" thickBot="1" x14ac:dyDescent="0.4">
      <c r="A87" s="10"/>
      <c r="B87" s="171">
        <v>2020</v>
      </c>
      <c r="C87" s="171"/>
      <c r="E87" s="171">
        <v>2019</v>
      </c>
      <c r="F87" s="171"/>
    </row>
    <row r="88" spans="1:6" ht="36.75" customHeight="1" thickBot="1" x14ac:dyDescent="0.4">
      <c r="A88" s="10"/>
      <c r="B88" s="68" t="s">
        <v>50</v>
      </c>
      <c r="C88" s="75" t="s">
        <v>51</v>
      </c>
      <c r="E88" s="68" t="s">
        <v>50</v>
      </c>
      <c r="F88" s="75" t="s">
        <v>51</v>
      </c>
    </row>
    <row r="89" spans="1:6" ht="15" customHeight="1" x14ac:dyDescent="0.35">
      <c r="A89" s="10"/>
      <c r="B89" s="10"/>
      <c r="C89" s="10"/>
      <c r="E89" s="10"/>
      <c r="F89" s="10"/>
    </row>
    <row r="90" spans="1:6" ht="15" customHeight="1" x14ac:dyDescent="0.35">
      <c r="A90" s="6" t="s">
        <v>193</v>
      </c>
      <c r="B90" s="55">
        <v>199</v>
      </c>
      <c r="C90" s="55">
        <v>103</v>
      </c>
      <c r="E90" s="55">
        <v>224</v>
      </c>
      <c r="F90" s="55">
        <v>100</v>
      </c>
    </row>
    <row r="91" spans="1:6" ht="15" customHeight="1" x14ac:dyDescent="0.35">
      <c r="A91" s="6" t="s">
        <v>194</v>
      </c>
      <c r="B91" s="55">
        <v>13</v>
      </c>
      <c r="C91" s="55">
        <v>12</v>
      </c>
      <c r="E91" s="55">
        <v>26</v>
      </c>
      <c r="F91" s="55">
        <v>12</v>
      </c>
    </row>
    <row r="92" spans="1:6" ht="15" customHeight="1" x14ac:dyDescent="0.35">
      <c r="A92" s="6" t="s">
        <v>195</v>
      </c>
      <c r="B92" s="55">
        <v>199</v>
      </c>
      <c r="C92" s="55">
        <v>97</v>
      </c>
      <c r="E92" s="55">
        <v>237</v>
      </c>
      <c r="F92" s="55">
        <v>104</v>
      </c>
    </row>
    <row r="93" spans="1:6" ht="15" customHeight="1" x14ac:dyDescent="0.35">
      <c r="A93" s="6"/>
      <c r="B93" s="55"/>
      <c r="C93" s="55"/>
      <c r="E93" s="55"/>
      <c r="F93" s="55"/>
    </row>
    <row r="94" spans="1:6" ht="15" customHeight="1" x14ac:dyDescent="0.35">
      <c r="A94" s="6"/>
      <c r="B94" s="55"/>
      <c r="C94" s="55"/>
      <c r="E94" s="55"/>
      <c r="F94" s="55"/>
    </row>
    <row r="95" spans="1:6" ht="15" customHeight="1" x14ac:dyDescent="0.35">
      <c r="A95" s="14"/>
    </row>
    <row r="96" spans="1:6" ht="15" customHeight="1" x14ac:dyDescent="0.35">
      <c r="A96" s="74" t="s">
        <v>93</v>
      </c>
    </row>
    <row r="97" spans="1:6" ht="15" customHeight="1" thickBot="1" x14ac:dyDescent="0.4">
      <c r="A97" s="10"/>
      <c r="B97" s="171">
        <v>2020</v>
      </c>
      <c r="C97" s="171"/>
      <c r="E97" s="171">
        <v>2019</v>
      </c>
      <c r="F97" s="171"/>
    </row>
    <row r="98" spans="1:6" ht="36.75" customHeight="1" thickBot="1" x14ac:dyDescent="0.4">
      <c r="A98" s="10"/>
      <c r="B98" s="68" t="s">
        <v>50</v>
      </c>
      <c r="C98" s="75" t="s">
        <v>51</v>
      </c>
      <c r="E98" s="68" t="s">
        <v>50</v>
      </c>
      <c r="F98" s="75" t="s">
        <v>51</v>
      </c>
    </row>
    <row r="99" spans="1:6" ht="15" customHeight="1" x14ac:dyDescent="0.35">
      <c r="A99" s="10"/>
      <c r="B99" s="10"/>
      <c r="C99" s="10"/>
      <c r="E99" s="10"/>
      <c r="F99" s="10"/>
    </row>
    <row r="100" spans="1:6" ht="15" customHeight="1" x14ac:dyDescent="0.35">
      <c r="A100" s="6" t="s">
        <v>196</v>
      </c>
      <c r="B100" s="55">
        <v>83</v>
      </c>
      <c r="C100" s="55">
        <v>23</v>
      </c>
      <c r="E100" s="55">
        <v>360</v>
      </c>
      <c r="F100" s="55">
        <v>167</v>
      </c>
    </row>
    <row r="101" spans="1:6" ht="15" customHeight="1" x14ac:dyDescent="0.35">
      <c r="A101" s="6" t="s">
        <v>197</v>
      </c>
      <c r="B101" s="55">
        <v>148</v>
      </c>
      <c r="C101" s="55">
        <v>93</v>
      </c>
      <c r="E101" s="55">
        <v>216</v>
      </c>
      <c r="F101" s="55">
        <v>100</v>
      </c>
    </row>
  </sheetData>
  <mergeCells count="6">
    <mergeCell ref="E87:F87"/>
    <mergeCell ref="E97:F97"/>
    <mergeCell ref="B59:C59"/>
    <mergeCell ref="B87:C87"/>
    <mergeCell ref="B97:C97"/>
    <mergeCell ref="B73:C7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055A-FC5E-4BD1-8281-62CB810F2331}">
  <dimension ref="A1:J13"/>
  <sheetViews>
    <sheetView topLeftCell="B4" workbookViewId="0">
      <selection activeCell="J9" sqref="J9"/>
    </sheetView>
  </sheetViews>
  <sheetFormatPr defaultRowHeight="14.5" x14ac:dyDescent="0.35"/>
  <cols>
    <col min="1" max="1" width="34.6328125" customWidth="1"/>
    <col min="2" max="5" width="11" customWidth="1"/>
    <col min="7" max="10" width="11" customWidth="1"/>
  </cols>
  <sheetData>
    <row r="1" spans="1:10" ht="15.5" x14ac:dyDescent="0.35">
      <c r="A1" s="70" t="s">
        <v>198</v>
      </c>
      <c r="B1" s="70"/>
    </row>
    <row r="2" spans="1:10" ht="15" customHeight="1" x14ac:dyDescent="0.35"/>
    <row r="3" spans="1:10" ht="15" customHeight="1" x14ac:dyDescent="0.35"/>
    <row r="4" spans="1:10" ht="15" customHeight="1" thickBot="1" x14ac:dyDescent="0.4">
      <c r="A4" s="77"/>
      <c r="B4" s="172">
        <v>2020</v>
      </c>
      <c r="C4" s="172"/>
      <c r="D4" s="172"/>
      <c r="E4" s="172"/>
      <c r="F4" s="78"/>
      <c r="G4" s="172">
        <v>2019</v>
      </c>
      <c r="H4" s="172"/>
      <c r="I4" s="172"/>
      <c r="J4" s="172"/>
    </row>
    <row r="5" spans="1:10" ht="36.75" customHeight="1" thickBot="1" x14ac:dyDescent="0.4">
      <c r="A5" s="3" t="s">
        <v>199</v>
      </c>
      <c r="B5" s="3" t="s">
        <v>208</v>
      </c>
      <c r="C5" s="43" t="s">
        <v>200</v>
      </c>
      <c r="D5" s="43" t="s">
        <v>201</v>
      </c>
      <c r="E5" s="43" t="s">
        <v>209</v>
      </c>
      <c r="F5" s="21"/>
      <c r="G5" s="3" t="s">
        <v>208</v>
      </c>
      <c r="H5" s="43" t="s">
        <v>200</v>
      </c>
      <c r="I5" s="43" t="s">
        <v>201</v>
      </c>
      <c r="J5" s="43" t="s">
        <v>209</v>
      </c>
    </row>
    <row r="6" spans="1:10" ht="15" customHeight="1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5" customHeight="1" x14ac:dyDescent="0.35">
      <c r="A7" s="23" t="s">
        <v>202</v>
      </c>
      <c r="B7" s="25">
        <v>1073</v>
      </c>
      <c r="C7" s="7">
        <v>100</v>
      </c>
      <c r="D7" s="47">
        <v>-489</v>
      </c>
      <c r="E7" s="99">
        <v>752</v>
      </c>
      <c r="F7" s="7"/>
      <c r="G7" s="25">
        <v>1073</v>
      </c>
      <c r="H7" s="35">
        <v>100</v>
      </c>
      <c r="I7" s="47">
        <v>338</v>
      </c>
      <c r="J7" s="99">
        <v>1129</v>
      </c>
    </row>
    <row r="8" spans="1:10" ht="15" customHeight="1" x14ac:dyDescent="0.35">
      <c r="A8" s="23" t="s">
        <v>203</v>
      </c>
      <c r="B8" s="25">
        <v>1786</v>
      </c>
      <c r="C8" s="7">
        <v>100</v>
      </c>
      <c r="D8" s="47">
        <v>-349</v>
      </c>
      <c r="E8" s="99">
        <v>5913</v>
      </c>
      <c r="F8" s="7"/>
      <c r="G8" s="25">
        <v>1786</v>
      </c>
      <c r="H8" s="35">
        <v>100</v>
      </c>
      <c r="I8" s="47">
        <v>829</v>
      </c>
      <c r="J8" s="99">
        <v>6093</v>
      </c>
    </row>
    <row r="9" spans="1:10" ht="15" customHeight="1" x14ac:dyDescent="0.35">
      <c r="A9" s="23" t="s">
        <v>204</v>
      </c>
      <c r="B9" s="7">
        <v>361</v>
      </c>
      <c r="C9" s="7">
        <v>100</v>
      </c>
      <c r="D9" s="47">
        <v>-178</v>
      </c>
      <c r="E9" s="99">
        <v>-20</v>
      </c>
      <c r="F9" s="7"/>
      <c r="G9" s="35">
        <v>361</v>
      </c>
      <c r="H9" s="35">
        <v>100</v>
      </c>
      <c r="I9" s="47" t="s">
        <v>11</v>
      </c>
      <c r="J9" s="47">
        <v>158</v>
      </c>
    </row>
    <row r="10" spans="1:10" ht="15" customHeight="1" x14ac:dyDescent="0.35">
      <c r="A10" s="23" t="s">
        <v>205</v>
      </c>
      <c r="B10" s="7">
        <v>95</v>
      </c>
      <c r="C10" s="7">
        <v>100</v>
      </c>
      <c r="D10" s="47" t="s">
        <v>11</v>
      </c>
      <c r="E10" s="47" t="s">
        <v>11</v>
      </c>
      <c r="F10" s="7"/>
      <c r="G10" s="35">
        <v>95</v>
      </c>
      <c r="H10" s="35">
        <v>100</v>
      </c>
      <c r="I10" s="47" t="s">
        <v>11</v>
      </c>
      <c r="J10" s="47" t="s">
        <v>11</v>
      </c>
    </row>
    <row r="11" spans="1:10" ht="15" customHeight="1" thickBot="1" x14ac:dyDescent="0.4">
      <c r="A11" s="23" t="s">
        <v>206</v>
      </c>
      <c r="B11" s="8">
        <v>-456</v>
      </c>
      <c r="C11" s="7" t="s">
        <v>11</v>
      </c>
      <c r="D11" s="47" t="s">
        <v>11</v>
      </c>
      <c r="E11" s="47" t="s">
        <v>11</v>
      </c>
      <c r="F11" s="7"/>
      <c r="G11" s="8">
        <v>-95</v>
      </c>
      <c r="H11" s="35" t="s">
        <v>11</v>
      </c>
      <c r="I11" s="47" t="s">
        <v>11</v>
      </c>
      <c r="J11" s="47" t="s">
        <v>11</v>
      </c>
    </row>
    <row r="12" spans="1:10" ht="15.75" customHeight="1" thickBot="1" x14ac:dyDescent="0.4">
      <c r="A12" s="20" t="s">
        <v>207</v>
      </c>
      <c r="B12" s="29">
        <f>B7+B8+B9+B10+B11</f>
        <v>2859</v>
      </c>
      <c r="C12" s="13"/>
      <c r="D12" s="13"/>
      <c r="E12" s="13"/>
      <c r="F12" s="13"/>
      <c r="G12" s="29">
        <v>3220</v>
      </c>
      <c r="H12" s="13"/>
      <c r="I12" s="13"/>
      <c r="J12" s="13"/>
    </row>
    <row r="13" spans="1:10" ht="15" thickTop="1" x14ac:dyDescent="0.35"/>
  </sheetData>
  <mergeCells count="2">
    <mergeCell ref="B4:E4"/>
    <mergeCell ref="G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856C-D52A-4E0E-9B5B-04C4BB46F27C}">
  <dimension ref="A1:F10"/>
  <sheetViews>
    <sheetView workbookViewId="0">
      <selection activeCell="F9" sqref="F9"/>
    </sheetView>
  </sheetViews>
  <sheetFormatPr defaultRowHeight="14.5" x14ac:dyDescent="0.35"/>
  <cols>
    <col min="1" max="1" width="34.6328125" customWidth="1"/>
    <col min="2" max="3" width="11" customWidth="1"/>
    <col min="4" max="4" width="9.08984375" customWidth="1"/>
    <col min="5" max="10" width="11" customWidth="1"/>
  </cols>
  <sheetData>
    <row r="1" spans="1:6" ht="15.5" x14ac:dyDescent="0.35">
      <c r="A1" s="70" t="s">
        <v>210</v>
      </c>
      <c r="B1" s="70"/>
    </row>
    <row r="2" spans="1:6" ht="15" customHeight="1" x14ac:dyDescent="0.35"/>
    <row r="3" spans="1:6" ht="15" customHeight="1" x14ac:dyDescent="0.35"/>
    <row r="4" spans="1:6" ht="15" customHeight="1" thickBot="1" x14ac:dyDescent="0.4">
      <c r="A4" s="79"/>
      <c r="B4" s="173" t="s">
        <v>50</v>
      </c>
      <c r="C4" s="173"/>
      <c r="D4" s="36"/>
      <c r="E4" s="167" t="s">
        <v>51</v>
      </c>
      <c r="F4" s="167"/>
    </row>
    <row r="5" spans="1:6" ht="35" thickBot="1" x14ac:dyDescent="0.4">
      <c r="A5" s="79"/>
      <c r="B5" s="44" t="s">
        <v>390</v>
      </c>
      <c r="C5" s="44" t="s">
        <v>53</v>
      </c>
      <c r="D5" s="42"/>
      <c r="E5" s="44" t="s">
        <v>390</v>
      </c>
      <c r="F5" s="44" t="s">
        <v>53</v>
      </c>
    </row>
    <row r="6" spans="1:6" ht="15" customHeight="1" x14ac:dyDescent="0.35">
      <c r="A6" s="10"/>
      <c r="B6" s="10"/>
      <c r="C6" s="10"/>
      <c r="D6" s="83"/>
      <c r="E6" s="23"/>
      <c r="F6" s="23"/>
    </row>
    <row r="7" spans="1:6" ht="15" customHeight="1" x14ac:dyDescent="0.35">
      <c r="A7" s="10" t="s">
        <v>67</v>
      </c>
      <c r="B7" s="110">
        <v>8003</v>
      </c>
      <c r="C7" s="110">
        <v>9139</v>
      </c>
      <c r="D7" s="7"/>
      <c r="E7" s="25">
        <v>6741</v>
      </c>
      <c r="F7" s="25">
        <v>4965</v>
      </c>
    </row>
    <row r="8" spans="1:6" ht="15" customHeight="1" thickBot="1" x14ac:dyDescent="0.4">
      <c r="A8" s="10" t="s">
        <v>211</v>
      </c>
      <c r="B8" s="53">
        <v>-166</v>
      </c>
      <c r="C8" s="53">
        <v>-166</v>
      </c>
      <c r="D8" s="7"/>
      <c r="E8" s="8" t="s">
        <v>11</v>
      </c>
      <c r="F8" s="8" t="s">
        <v>11</v>
      </c>
    </row>
    <row r="9" spans="1:6" ht="15.75" customHeight="1" thickBot="1" x14ac:dyDescent="0.4">
      <c r="A9" s="10"/>
      <c r="B9" s="112">
        <f>B7+B8</f>
        <v>7837</v>
      </c>
      <c r="C9" s="112">
        <f>C7+C8</f>
        <v>8973</v>
      </c>
      <c r="D9" s="7"/>
      <c r="E9" s="29">
        <f>E7</f>
        <v>6741</v>
      </c>
      <c r="F9" s="29">
        <f>F7</f>
        <v>4965</v>
      </c>
    </row>
    <row r="10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</vt:i4>
      </vt:variant>
    </vt:vector>
  </HeadingPairs>
  <TitlesOfParts>
    <vt:vector size="26" baseType="lpstr">
      <vt:lpstr>Main indicators of the Group</vt:lpstr>
      <vt:lpstr>BS</vt:lpstr>
      <vt:lpstr>PL</vt:lpstr>
      <vt:lpstr>Equity</vt:lpstr>
      <vt:lpstr>CF</vt:lpstr>
      <vt:lpstr>3</vt:lpstr>
      <vt:lpstr>4</vt:lpstr>
      <vt:lpstr>5</vt:lpstr>
      <vt:lpstr>6</vt:lpstr>
      <vt:lpstr>7</vt:lpstr>
      <vt:lpstr>8</vt:lpstr>
      <vt:lpstr>9</vt:lpstr>
      <vt:lpstr>11</vt:lpstr>
      <vt:lpstr>12</vt:lpstr>
      <vt:lpstr>13</vt:lpstr>
      <vt:lpstr>14</vt:lpstr>
      <vt:lpstr>15</vt:lpstr>
      <vt:lpstr>16</vt:lpstr>
      <vt:lpstr>17</vt:lpstr>
      <vt:lpstr>18</vt:lpstr>
      <vt:lpstr>20</vt:lpstr>
      <vt:lpstr>21</vt:lpstr>
      <vt:lpstr>22</vt:lpstr>
      <vt:lpstr>23</vt:lpstr>
      <vt:lpstr>'3'!_Ref120343172</vt:lpstr>
      <vt:lpstr>'4'!_Ref294524474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2020-06-12T07:27:46Z</dcterms:created>
  <dcterms:modified xsi:type="dcterms:W3CDTF">2021-05-13T11:21:04Z</dcterms:modified>
</cp:coreProperties>
</file>